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defaultThemeVersion="124226"/>
  <bookViews>
    <workbookView xWindow="0" yWindow="195" windowWidth="15360" windowHeight="7463" tabRatio="701"/>
  </bookViews>
  <sheets>
    <sheet name="FY2021_Proposal_Download" sheetId="1" r:id="rId1"/>
    <sheet name="Water Development Not Funded" sheetId="16" r:id="rId2"/>
  </sheets>
  <definedNames>
    <definedName name="_xlnm._FilterDatabase" localSheetId="0" hidden="1">FY2021_Proposal_Download!$A$6:$CF$6</definedName>
    <definedName name="_xlnm.Database">FY2021_Proposal_Download!$B$6:$AY$165</definedName>
    <definedName name="_xlnm.Print_Area" localSheetId="0">FY2021_Proposal_Download!$A$1:$CD$171</definedName>
    <definedName name="_xlnm.Print_Titles" localSheetId="0">FY2021_Proposal_Download!$3:$6</definedName>
  </definedNames>
  <calcPr calcId="145621"/>
</workbook>
</file>

<file path=xl/calcChain.xml><?xml version="1.0" encoding="utf-8"?>
<calcChain xmlns="http://schemas.openxmlformats.org/spreadsheetml/2006/main">
  <c r="G94" i="1" l="1"/>
  <c r="G158" i="1"/>
  <c r="G108" i="1"/>
  <c r="CC160" i="1"/>
  <c r="CB160" i="1"/>
  <c r="BX160" i="1"/>
  <c r="BW160" i="1"/>
  <c r="BS160" i="1"/>
  <c r="BN160" i="1"/>
  <c r="BJ160" i="1"/>
  <c r="CD158" i="1"/>
  <c r="CC158" i="1"/>
  <c r="CB158" i="1"/>
  <c r="CA158" i="1"/>
  <c r="BZ158" i="1"/>
  <c r="BX158" i="1"/>
  <c r="BW158" i="1"/>
  <c r="BV158" i="1"/>
  <c r="BU158" i="1"/>
  <c r="BT158" i="1"/>
  <c r="BS158" i="1"/>
  <c r="BR158" i="1"/>
  <c r="BQ158" i="1"/>
  <c r="BP158" i="1"/>
  <c r="BJ158" i="1"/>
  <c r="CD108" i="1"/>
  <c r="CD160" i="1" s="1"/>
  <c r="CC108" i="1"/>
  <c r="CB108" i="1"/>
  <c r="CA108" i="1"/>
  <c r="CA160" i="1" s="1"/>
  <c r="BZ108" i="1"/>
  <c r="BZ160" i="1" s="1"/>
  <c r="BX108" i="1"/>
  <c r="BW108" i="1"/>
  <c r="BV108" i="1"/>
  <c r="BV160" i="1" s="1"/>
  <c r="BU108" i="1"/>
  <c r="BU160" i="1" s="1"/>
  <c r="BT108" i="1"/>
  <c r="BT160" i="1" s="1"/>
  <c r="BS108" i="1"/>
  <c r="BR108" i="1"/>
  <c r="BR160" i="1" s="1"/>
  <c r="BQ108" i="1"/>
  <c r="BQ160" i="1" s="1"/>
  <c r="BJ108" i="1"/>
  <c r="G160" i="1" l="1"/>
  <c r="BK47" i="1" l="1"/>
  <c r="BM47" i="1" s="1"/>
  <c r="BN18" i="16" l="1"/>
  <c r="BO17" i="16"/>
  <c r="BM17" i="16"/>
  <c r="BK17" i="16"/>
  <c r="BM16" i="16"/>
  <c r="BK16" i="16"/>
  <c r="BO16" i="16" s="1"/>
  <c r="A16" i="16" s="1"/>
  <c r="BI16" i="16"/>
  <c r="BM15" i="16"/>
  <c r="BK15" i="16"/>
  <c r="BO15" i="16" s="1"/>
  <c r="A15" i="16" s="1"/>
  <c r="BI15" i="16"/>
  <c r="BM14" i="16"/>
  <c r="BK14" i="16"/>
  <c r="BI14" i="16"/>
  <c r="BM13" i="16"/>
  <c r="BK13" i="16"/>
  <c r="BO13" i="16" s="1"/>
  <c r="A13" i="16" s="1"/>
  <c r="BI13" i="16"/>
  <c r="BJ13" i="16" s="1"/>
  <c r="BM12" i="16"/>
  <c r="BK12" i="16"/>
  <c r="BO12" i="16" s="1"/>
  <c r="A12" i="16" s="1"/>
  <c r="BI12" i="16"/>
  <c r="BM11" i="16"/>
  <c r="BK11" i="16"/>
  <c r="BO11" i="16" s="1"/>
  <c r="A11" i="16" s="1"/>
  <c r="BI11" i="16"/>
  <c r="BJ11" i="16" s="1"/>
  <c r="BM10" i="16"/>
  <c r="BK10" i="16"/>
  <c r="BJ10" i="16" s="1"/>
  <c r="BI10" i="16"/>
  <c r="BM9" i="16"/>
  <c r="BK9" i="16"/>
  <c r="BO9" i="16" s="1"/>
  <c r="A9" i="16" s="1"/>
  <c r="BI9" i="16"/>
  <c r="BJ9" i="16" s="1"/>
  <c r="BM8" i="16"/>
  <c r="BK8" i="16"/>
  <c r="BO8" i="16" s="1"/>
  <c r="A8" i="16" s="1"/>
  <c r="BI8" i="16"/>
  <c r="BO7" i="16"/>
  <c r="A7" i="16" s="1"/>
  <c r="BM7" i="16"/>
  <c r="BK7" i="16"/>
  <c r="BI7" i="16"/>
  <c r="BJ7" i="16" s="1"/>
  <c r="BJ14" i="16" l="1"/>
  <c r="BJ15" i="16"/>
  <c r="BJ8" i="16"/>
  <c r="BJ12" i="16"/>
  <c r="BJ16" i="16"/>
  <c r="BO10" i="16"/>
  <c r="A10" i="16" s="1"/>
  <c r="BO14" i="16"/>
  <c r="A14" i="16" s="1"/>
  <c r="BP22" i="1"/>
  <c r="BP7" i="1"/>
  <c r="BP108" i="1" s="1"/>
  <c r="BP160" i="1" s="1"/>
  <c r="BK65" i="1" l="1"/>
  <c r="BM65" i="1" s="1"/>
  <c r="BL65" i="1"/>
  <c r="BK63" i="1" l="1"/>
  <c r="BM63" i="1" s="1"/>
  <c r="BL63" i="1"/>
  <c r="BK64" i="1"/>
  <c r="BM64" i="1" s="1"/>
  <c r="BL64" i="1"/>
  <c r="BK14" i="1" l="1"/>
  <c r="BK27" i="1"/>
  <c r="BK25" i="1"/>
  <c r="BM25" i="1" s="1"/>
  <c r="BK8" i="1"/>
  <c r="BK15" i="1"/>
  <c r="BK24" i="1"/>
  <c r="BK119" i="1"/>
  <c r="BM119" i="1" s="1"/>
  <c r="BK7" i="1"/>
  <c r="BK12" i="1"/>
  <c r="BK23" i="1"/>
  <c r="BK22" i="1"/>
  <c r="BK129" i="1"/>
  <c r="BK26" i="1"/>
  <c r="BK125" i="1"/>
  <c r="BK130" i="1"/>
  <c r="BK9" i="1"/>
  <c r="BK127" i="1"/>
  <c r="BK13" i="1"/>
  <c r="BK121" i="1"/>
  <c r="BM121" i="1" s="1"/>
  <c r="BK11" i="1"/>
  <c r="BK10" i="1"/>
  <c r="BK34" i="1"/>
  <c r="BM34" i="1" s="1"/>
  <c r="BK28" i="1"/>
  <c r="BM28" i="1" s="1"/>
  <c r="BK137" i="1"/>
  <c r="BK30" i="1"/>
  <c r="BM30" i="1" s="1"/>
  <c r="BK33" i="1"/>
  <c r="BM33" i="1" s="1"/>
  <c r="BK37" i="1"/>
  <c r="BK29" i="1"/>
  <c r="BK32" i="1"/>
  <c r="BK31" i="1"/>
  <c r="BM31" i="1" s="1"/>
  <c r="BK35" i="1"/>
  <c r="BK36" i="1"/>
  <c r="BK42" i="1"/>
  <c r="BM42" i="1" s="1"/>
  <c r="A47" i="1"/>
  <c r="BK45" i="1"/>
  <c r="BK46" i="1"/>
  <c r="BK48" i="1"/>
  <c r="BK44" i="1"/>
  <c r="BM44" i="1" s="1"/>
  <c r="BK53" i="1"/>
  <c r="BK50" i="1"/>
  <c r="BK51" i="1"/>
  <c r="BK49" i="1"/>
  <c r="BK57" i="1"/>
  <c r="BK58" i="1"/>
  <c r="BK52" i="1"/>
  <c r="BK59" i="1"/>
  <c r="BK73" i="1"/>
  <c r="BK71" i="1"/>
  <c r="BK67" i="1"/>
  <c r="BK68" i="1"/>
  <c r="BM68" i="1" s="1"/>
  <c r="BK76" i="1"/>
  <c r="BK66" i="1"/>
  <c r="BK118" i="1"/>
  <c r="BK75" i="1"/>
  <c r="BM75" i="1" s="1"/>
  <c r="BK72" i="1"/>
  <c r="BK74" i="1"/>
  <c r="BK77" i="1"/>
  <c r="BK78" i="1"/>
  <c r="BK115" i="1"/>
  <c r="BK126" i="1"/>
  <c r="BK91" i="1"/>
  <c r="BK128" i="1"/>
  <c r="BK102" i="1"/>
  <c r="BK117" i="1"/>
  <c r="BK120" i="1"/>
  <c r="BK113" i="1"/>
  <c r="BM113" i="1" s="1"/>
  <c r="BK114" i="1"/>
  <c r="BK93" i="1"/>
  <c r="BK85" i="1"/>
  <c r="BK80" i="1"/>
  <c r="BK123" i="1"/>
  <c r="BK101" i="1"/>
  <c r="BK99" i="1"/>
  <c r="BK122" i="1"/>
  <c r="BK124" i="1"/>
  <c r="BK81" i="1"/>
  <c r="BK86" i="1"/>
  <c r="BK97" i="1"/>
  <c r="BK94" i="1"/>
  <c r="BK92" i="1"/>
  <c r="BK82" i="1"/>
  <c r="BK116" i="1"/>
  <c r="BK98" i="1"/>
  <c r="BK83" i="1"/>
  <c r="BK100" i="1"/>
  <c r="BK95" i="1"/>
  <c r="BK84" i="1"/>
  <c r="BK96" i="1"/>
  <c r="BK19" i="1"/>
  <c r="BK153" i="1"/>
  <c r="BM153" i="1" s="1"/>
  <c r="BK20" i="1"/>
  <c r="BK38" i="1"/>
  <c r="BK43" i="1"/>
  <c r="BM43" i="1" s="1"/>
  <c r="BK154" i="1"/>
  <c r="BK152" i="1"/>
  <c r="BK155" i="1"/>
  <c r="BM155" i="1" s="1"/>
  <c r="BK70" i="1"/>
  <c r="BK149" i="1"/>
  <c r="BM149" i="1" s="1"/>
  <c r="BK79" i="1"/>
  <c r="BK106" i="1"/>
  <c r="BK146" i="1"/>
  <c r="BK151" i="1"/>
  <c r="BM151" i="1" s="1"/>
  <c r="BK148" i="1"/>
  <c r="BK89" i="1"/>
  <c r="BK147" i="1"/>
  <c r="BK105" i="1"/>
  <c r="BK107" i="1"/>
  <c r="BK18" i="1"/>
  <c r="BK17" i="1"/>
  <c r="BK16" i="1"/>
  <c r="BM16" i="1" s="1"/>
  <c r="BK150" i="1"/>
  <c r="BK55" i="1"/>
  <c r="BK139" i="1"/>
  <c r="BK54" i="1"/>
  <c r="BK144" i="1"/>
  <c r="BK69" i="1"/>
  <c r="BK140" i="1"/>
  <c r="BK133" i="1"/>
  <c r="BM133" i="1" s="1"/>
  <c r="BK143" i="1"/>
  <c r="BK135" i="1"/>
  <c r="BK87" i="1"/>
  <c r="BK142" i="1"/>
  <c r="BM142" i="1" s="1"/>
  <c r="BK145" i="1"/>
  <c r="BK103" i="1"/>
  <c r="BK132" i="1"/>
  <c r="BK131" i="1"/>
  <c r="BM131" i="1" s="1"/>
  <c r="BK104" i="1"/>
  <c r="BK141" i="1"/>
  <c r="BK88" i="1"/>
  <c r="BK138" i="1"/>
  <c r="BK136" i="1"/>
  <c r="BK134" i="1"/>
  <c r="BK156" i="1"/>
  <c r="BK40" i="1"/>
  <c r="BM40" i="1" s="1"/>
  <c r="BK41" i="1"/>
  <c r="BK21" i="1"/>
  <c r="BK39" i="1"/>
  <c r="BK56" i="1"/>
  <c r="BK60" i="1"/>
  <c r="BK61" i="1"/>
  <c r="BK112" i="1"/>
  <c r="BK157" i="1"/>
  <c r="BK90" i="1"/>
  <c r="BM90" i="1" s="1"/>
  <c r="BK62" i="1"/>
  <c r="BL126" i="1"/>
  <c r="BL8" i="1"/>
  <c r="BL15" i="1"/>
  <c r="BL24" i="1"/>
  <c r="BL119" i="1"/>
  <c r="BL7" i="1"/>
  <c r="BL20" i="1"/>
  <c r="BL38" i="1"/>
  <c r="BL138" i="1"/>
  <c r="BL136" i="1"/>
  <c r="BL54" i="1"/>
  <c r="BL52" i="1"/>
  <c r="BL59" i="1"/>
  <c r="BL115" i="1"/>
  <c r="BL84" i="1"/>
  <c r="BL56" i="1"/>
  <c r="BL79" i="1"/>
  <c r="BL10" i="1"/>
  <c r="BL13" i="1"/>
  <c r="BL121" i="1"/>
  <c r="BL131" i="1"/>
  <c r="BL17" i="1"/>
  <c r="BL11" i="1"/>
  <c r="BL83" i="1"/>
  <c r="BL16" i="1"/>
  <c r="BL69" i="1"/>
  <c r="BL53" i="1"/>
  <c r="BL77" i="1"/>
  <c r="BL29" i="1"/>
  <c r="BL107" i="1"/>
  <c r="BL78" i="1"/>
  <c r="BL104" i="1"/>
  <c r="BL50" i="1"/>
  <c r="BL32" i="1"/>
  <c r="BL140" i="1"/>
  <c r="BL51" i="1"/>
  <c r="BL141" i="1"/>
  <c r="BL88" i="1"/>
  <c r="BL31" i="1"/>
  <c r="BL100" i="1"/>
  <c r="BL49" i="1"/>
  <c r="BL149" i="1"/>
  <c r="BL95" i="1"/>
  <c r="BL150" i="1"/>
  <c r="BL139" i="1"/>
  <c r="BL57" i="1"/>
  <c r="BL156" i="1"/>
  <c r="BL40" i="1"/>
  <c r="BL58" i="1"/>
  <c r="BL41" i="1"/>
  <c r="BH136" i="1"/>
  <c r="BL112" i="1"/>
  <c r="BH112" i="1"/>
  <c r="BL27" i="1"/>
  <c r="BH27" i="1"/>
  <c r="BL55" i="1"/>
  <c r="BH55" i="1"/>
  <c r="BL25" i="1"/>
  <c r="BH25" i="1"/>
  <c r="BH138" i="1"/>
  <c r="BL99" i="1"/>
  <c r="BH99" i="1"/>
  <c r="BH59" i="1"/>
  <c r="BL34" i="1"/>
  <c r="BH34" i="1"/>
  <c r="BL90" i="1"/>
  <c r="BH90" i="1"/>
  <c r="BL14" i="1"/>
  <c r="BH14" i="1"/>
  <c r="BH24" i="1"/>
  <c r="BL101" i="1"/>
  <c r="BL152" i="1"/>
  <c r="BL60" i="1"/>
  <c r="BL134" i="1"/>
  <c r="BL151" i="1"/>
  <c r="BL148" i="1"/>
  <c r="BL130" i="1"/>
  <c r="BL92" i="1"/>
  <c r="BL46" i="1"/>
  <c r="BL122" i="1"/>
  <c r="BL33" i="1"/>
  <c r="BL142" i="1"/>
  <c r="BL66" i="1"/>
  <c r="BL81" i="1"/>
  <c r="BL94" i="1"/>
  <c r="BL118" i="1"/>
  <c r="BL9" i="1"/>
  <c r="BL124" i="1"/>
  <c r="BL89" i="1"/>
  <c r="BL12" i="1"/>
  <c r="BL127" i="1"/>
  <c r="BL133" i="1"/>
  <c r="BL35" i="1"/>
  <c r="BL28" i="1"/>
  <c r="BL82" i="1"/>
  <c r="BL143" i="1"/>
  <c r="BL30" i="1"/>
  <c r="BL157" i="1"/>
  <c r="BL70" i="1"/>
  <c r="BL61" i="1"/>
  <c r="BL68" i="1"/>
  <c r="BL43" i="1"/>
  <c r="BL45" i="1"/>
  <c r="BL147" i="1"/>
  <c r="BL91" i="1"/>
  <c r="BL72" i="1"/>
  <c r="BL74" i="1"/>
  <c r="BL39" i="1"/>
  <c r="BL103" i="1"/>
  <c r="BL116" i="1"/>
  <c r="BL21" i="1"/>
  <c r="BL80" i="1"/>
  <c r="BL123" i="1"/>
  <c r="BL98" i="1"/>
  <c r="BL128" i="1"/>
  <c r="BL62" i="1"/>
  <c r="BL125" i="1"/>
  <c r="BL37" i="1"/>
  <c r="BL114" i="1"/>
  <c r="BL102" i="1"/>
  <c r="BL105" i="1"/>
  <c r="BL117" i="1"/>
  <c r="BL48" i="1"/>
  <c r="BL106" i="1"/>
  <c r="BL36" i="1"/>
  <c r="BL44" i="1"/>
  <c r="BL135" i="1"/>
  <c r="BL42" i="1"/>
  <c r="BL93" i="1"/>
  <c r="BL76" i="1"/>
  <c r="BL96" i="1"/>
  <c r="BL137" i="1"/>
  <c r="BL23" i="1"/>
  <c r="BL113" i="1"/>
  <c r="BL22" i="1"/>
  <c r="BL73" i="1"/>
  <c r="BL87" i="1"/>
  <c r="BL47" i="1"/>
  <c r="BL19" i="1"/>
  <c r="BL120" i="1"/>
  <c r="BL18" i="1"/>
  <c r="BL144" i="1"/>
  <c r="BL129" i="1"/>
  <c r="BL153" i="1"/>
  <c r="BL154" i="1"/>
  <c r="BL86" i="1"/>
  <c r="BL146" i="1"/>
  <c r="BL26" i="1"/>
  <c r="BL75" i="1"/>
  <c r="BL85" i="1"/>
  <c r="BL132" i="1"/>
  <c r="BL71" i="1"/>
  <c r="BL67" i="1"/>
  <c r="BL145" i="1"/>
  <c r="BL155" i="1"/>
  <c r="BL97" i="1"/>
  <c r="BH151" i="1"/>
  <c r="BH15" i="1"/>
  <c r="BH131" i="1"/>
  <c r="BH148" i="1"/>
  <c r="BH119" i="1"/>
  <c r="BH130" i="1"/>
  <c r="BH92" i="1"/>
  <c r="BH46" i="1"/>
  <c r="BH79" i="1"/>
  <c r="BH10" i="1"/>
  <c r="BH122" i="1"/>
  <c r="BH33" i="1"/>
  <c r="BH142" i="1"/>
  <c r="BH107" i="1"/>
  <c r="BH66" i="1"/>
  <c r="BH81" i="1"/>
  <c r="BH94" i="1"/>
  <c r="BH118" i="1"/>
  <c r="BH56" i="1"/>
  <c r="BH9" i="1"/>
  <c r="BH124" i="1"/>
  <c r="BH89" i="1"/>
  <c r="BH7" i="1"/>
  <c r="BH12" i="1"/>
  <c r="BH127" i="1"/>
  <c r="BH16" i="1"/>
  <c r="BH133" i="1"/>
  <c r="BH126" i="1"/>
  <c r="BH35" i="1"/>
  <c r="BH28" i="1"/>
  <c r="BH82" i="1"/>
  <c r="BH143" i="1"/>
  <c r="BH30" i="1"/>
  <c r="BH157" i="1"/>
  <c r="BH69" i="1"/>
  <c r="BH70" i="1"/>
  <c r="BH140" i="1"/>
  <c r="BH61" i="1"/>
  <c r="BH17" i="1"/>
  <c r="BH68" i="1"/>
  <c r="BH43" i="1"/>
  <c r="BH45" i="1"/>
  <c r="BH147" i="1"/>
  <c r="BH91" i="1"/>
  <c r="BH72" i="1"/>
  <c r="BH74" i="1"/>
  <c r="BH39" i="1"/>
  <c r="BH103" i="1"/>
  <c r="BH116" i="1"/>
  <c r="BH21" i="1"/>
  <c r="BH80" i="1"/>
  <c r="BH29" i="1"/>
  <c r="BH149" i="1"/>
  <c r="BH95" i="1"/>
  <c r="BH123" i="1"/>
  <c r="BH98" i="1"/>
  <c r="BH128" i="1"/>
  <c r="BH62" i="1"/>
  <c r="BH53" i="1"/>
  <c r="BH125" i="1"/>
  <c r="BH37" i="1"/>
  <c r="BH114" i="1"/>
  <c r="BH102" i="1"/>
  <c r="BH105" i="1"/>
  <c r="BH117" i="1"/>
  <c r="BH48" i="1"/>
  <c r="BH106" i="1"/>
  <c r="BH36" i="1"/>
  <c r="BH44" i="1"/>
  <c r="BH135" i="1"/>
  <c r="BH42" i="1"/>
  <c r="BH13" i="1"/>
  <c r="BH121" i="1"/>
  <c r="BH32" i="1"/>
  <c r="BH11" i="1"/>
  <c r="BH93" i="1"/>
  <c r="BH83" i="1"/>
  <c r="BH76" i="1"/>
  <c r="BH96" i="1"/>
  <c r="BH77" i="1"/>
  <c r="BH78" i="1"/>
  <c r="BH137" i="1"/>
  <c r="BH84" i="1"/>
  <c r="BH23" i="1"/>
  <c r="BH50" i="1"/>
  <c r="BH51" i="1"/>
  <c r="BH88" i="1"/>
  <c r="BH113" i="1"/>
  <c r="BH31" i="1"/>
  <c r="BH22" i="1"/>
  <c r="BH73" i="1"/>
  <c r="BH87" i="1"/>
  <c r="BH100" i="1"/>
  <c r="BH49" i="1"/>
  <c r="BH47" i="1"/>
  <c r="BH141" i="1"/>
  <c r="BH19" i="1"/>
  <c r="BH120" i="1"/>
  <c r="BH150" i="1"/>
  <c r="BH18" i="1"/>
  <c r="BH144" i="1"/>
  <c r="BH129" i="1"/>
  <c r="BH153" i="1"/>
  <c r="BH139" i="1"/>
  <c r="BH40" i="1"/>
  <c r="BH58" i="1"/>
  <c r="BH154" i="1"/>
  <c r="BH104" i="1"/>
  <c r="BH41" i="1"/>
  <c r="BH86" i="1"/>
  <c r="BH146" i="1"/>
  <c r="BH26" i="1"/>
  <c r="BH75" i="1"/>
  <c r="BH57" i="1"/>
  <c r="BH85" i="1"/>
  <c r="BH156" i="1"/>
  <c r="BH132" i="1"/>
  <c r="BH71" i="1"/>
  <c r="BH67" i="1"/>
  <c r="BH145" i="1"/>
  <c r="BH155" i="1"/>
  <c r="BH97" i="1"/>
  <c r="BL158" i="1" l="1"/>
  <c r="BK108" i="1"/>
  <c r="BL108" i="1"/>
  <c r="BL160" i="1" s="1"/>
  <c r="BK158" i="1"/>
  <c r="BM24" i="1"/>
  <c r="A24" i="1" s="1"/>
  <c r="BM128" i="1"/>
  <c r="A128" i="1" s="1"/>
  <c r="BM125" i="1"/>
  <c r="A125" i="1" s="1"/>
  <c r="BM132" i="1"/>
  <c r="A132" i="1" s="1"/>
  <c r="BM100" i="1"/>
  <c r="A100" i="1" s="1"/>
  <c r="BM118" i="1"/>
  <c r="A118" i="1" s="1"/>
  <c r="BM10" i="1"/>
  <c r="A10" i="1" s="1"/>
  <c r="BM157" i="1"/>
  <c r="A157" i="1" s="1"/>
  <c r="BM60" i="1"/>
  <c r="A60" i="1" s="1"/>
  <c r="BM134" i="1"/>
  <c r="A134" i="1" s="1"/>
  <c r="BM103" i="1"/>
  <c r="A103" i="1" s="1"/>
  <c r="BM69" i="1"/>
  <c r="BM18" i="1"/>
  <c r="A18" i="1" s="1"/>
  <c r="BM106" i="1"/>
  <c r="A106" i="1" s="1"/>
  <c r="BM38" i="1"/>
  <c r="A38" i="1" s="1"/>
  <c r="BM83" i="1"/>
  <c r="A83" i="1" s="1"/>
  <c r="BM81" i="1"/>
  <c r="A81" i="1" s="1"/>
  <c r="BM93" i="1"/>
  <c r="A93" i="1" s="1"/>
  <c r="BM126" i="1"/>
  <c r="A126" i="1" s="1"/>
  <c r="BM66" i="1"/>
  <c r="A66" i="1" s="1"/>
  <c r="BM58" i="1"/>
  <c r="A58" i="1" s="1"/>
  <c r="BM46" i="1"/>
  <c r="A46" i="1" s="1"/>
  <c r="BM29" i="1"/>
  <c r="A29" i="1" s="1"/>
  <c r="BM11" i="1"/>
  <c r="A11" i="1" s="1"/>
  <c r="BM129" i="1"/>
  <c r="A129" i="1" s="1"/>
  <c r="BM8" i="1"/>
  <c r="A8" i="1" s="1"/>
  <c r="BM97" i="1"/>
  <c r="A97" i="1" s="1"/>
  <c r="BM140" i="1"/>
  <c r="A140" i="1" s="1"/>
  <c r="BM91" i="1"/>
  <c r="A91" i="1" s="1"/>
  <c r="BM26" i="1"/>
  <c r="A26" i="1" s="1"/>
  <c r="BM39" i="1"/>
  <c r="A39" i="1" s="1"/>
  <c r="BM136" i="1"/>
  <c r="A136" i="1" s="1"/>
  <c r="BM145" i="1"/>
  <c r="A145" i="1" s="1"/>
  <c r="BM144" i="1"/>
  <c r="A144" i="1" s="1"/>
  <c r="BM107" i="1"/>
  <c r="A107" i="1" s="1"/>
  <c r="BM79" i="1"/>
  <c r="A79" i="1" s="1"/>
  <c r="BM20" i="1"/>
  <c r="A20" i="1" s="1"/>
  <c r="BM98" i="1"/>
  <c r="A98" i="1" s="1"/>
  <c r="BM124" i="1"/>
  <c r="A124" i="1" s="1"/>
  <c r="BM114" i="1"/>
  <c r="A114" i="1" s="1"/>
  <c r="BM115" i="1"/>
  <c r="A115" i="1" s="1"/>
  <c r="BM76" i="1"/>
  <c r="A76" i="1" s="1"/>
  <c r="BM57" i="1"/>
  <c r="A57" i="1" s="1"/>
  <c r="BM45" i="1"/>
  <c r="A45" i="1" s="1"/>
  <c r="BM37" i="1"/>
  <c r="A37" i="1" s="1"/>
  <c r="BM22" i="1"/>
  <c r="A22" i="1" s="1"/>
  <c r="BM95" i="1"/>
  <c r="A95" i="1" s="1"/>
  <c r="BM17" i="1"/>
  <c r="A17" i="1" s="1"/>
  <c r="BM85" i="1"/>
  <c r="A85" i="1" s="1"/>
  <c r="BM15" i="1"/>
  <c r="A15" i="1" s="1"/>
  <c r="BM56" i="1"/>
  <c r="A56" i="1" s="1"/>
  <c r="BM138" i="1"/>
  <c r="A138" i="1" s="1"/>
  <c r="BM54" i="1"/>
  <c r="A54" i="1" s="1"/>
  <c r="BM105" i="1"/>
  <c r="A105" i="1" s="1"/>
  <c r="BM116" i="1"/>
  <c r="A116" i="1" s="1"/>
  <c r="BM122" i="1"/>
  <c r="A122" i="1" s="1"/>
  <c r="BM78" i="1"/>
  <c r="A78" i="1" s="1"/>
  <c r="BM49" i="1"/>
  <c r="A49" i="1" s="1"/>
  <c r="BM13" i="1"/>
  <c r="A13" i="1" s="1"/>
  <c r="BM23" i="1"/>
  <c r="A23" i="1" s="1"/>
  <c r="BM27" i="1"/>
  <c r="A27" i="1" s="1"/>
  <c r="BM88" i="1"/>
  <c r="A88" i="1" s="1"/>
  <c r="BM87" i="1"/>
  <c r="A87" i="1" s="1"/>
  <c r="BM139" i="1"/>
  <c r="A139" i="1" s="1"/>
  <c r="BM147" i="1"/>
  <c r="A147" i="1" s="1"/>
  <c r="BM70" i="1"/>
  <c r="A70" i="1" s="1"/>
  <c r="BM19" i="1"/>
  <c r="A19" i="1" s="1"/>
  <c r="BM82" i="1"/>
  <c r="A82" i="1" s="1"/>
  <c r="BM99" i="1"/>
  <c r="A99" i="1" s="1"/>
  <c r="BM120" i="1"/>
  <c r="A120" i="1" s="1"/>
  <c r="BM77" i="1"/>
  <c r="A77" i="1" s="1"/>
  <c r="BM67" i="1"/>
  <c r="A67" i="1" s="1"/>
  <c r="BM51" i="1"/>
  <c r="A51" i="1" s="1"/>
  <c r="BM127" i="1"/>
  <c r="A127" i="1" s="1"/>
  <c r="BM12" i="1"/>
  <c r="A12" i="1" s="1"/>
  <c r="BM14" i="1"/>
  <c r="A14" i="1" s="1"/>
  <c r="BM154" i="1"/>
  <c r="A154" i="1" s="1"/>
  <c r="BM156" i="1"/>
  <c r="A156" i="1" s="1"/>
  <c r="BM146" i="1"/>
  <c r="A146" i="1" s="1"/>
  <c r="BM86" i="1"/>
  <c r="A86" i="1" s="1"/>
  <c r="BM52" i="1"/>
  <c r="A52" i="1" s="1"/>
  <c r="BM48" i="1"/>
  <c r="A48" i="1" s="1"/>
  <c r="BM141" i="1"/>
  <c r="A141" i="1" s="1"/>
  <c r="BM135" i="1"/>
  <c r="A135" i="1" s="1"/>
  <c r="BM55" i="1"/>
  <c r="A55" i="1" s="1"/>
  <c r="BM89" i="1"/>
  <c r="A89" i="1" s="1"/>
  <c r="BM96" i="1"/>
  <c r="A96" i="1" s="1"/>
  <c r="BM92" i="1"/>
  <c r="A92" i="1" s="1"/>
  <c r="BM101" i="1"/>
  <c r="A101" i="1" s="1"/>
  <c r="BM117" i="1"/>
  <c r="A117" i="1" s="1"/>
  <c r="BM74" i="1"/>
  <c r="A74" i="1" s="1"/>
  <c r="BM71" i="1"/>
  <c r="A71" i="1" s="1"/>
  <c r="BM50" i="1"/>
  <c r="A50" i="1" s="1"/>
  <c r="BM36" i="1"/>
  <c r="A36" i="1" s="1"/>
  <c r="BM137" i="1"/>
  <c r="A137" i="1" s="1"/>
  <c r="BM9" i="1"/>
  <c r="A9" i="1" s="1"/>
  <c r="BM7" i="1"/>
  <c r="BM80" i="1"/>
  <c r="A80" i="1" s="1"/>
  <c r="BM59" i="1"/>
  <c r="A59" i="1" s="1"/>
  <c r="BM61" i="1"/>
  <c r="A61" i="1" s="1"/>
  <c r="BM32" i="1"/>
  <c r="A32" i="1" s="1"/>
  <c r="BM62" i="1"/>
  <c r="A62" i="1" s="1"/>
  <c r="BM21" i="1"/>
  <c r="A21" i="1" s="1"/>
  <c r="BM41" i="1"/>
  <c r="A41" i="1" s="1"/>
  <c r="BM104" i="1"/>
  <c r="A104" i="1" s="1"/>
  <c r="BM143" i="1"/>
  <c r="A143" i="1" s="1"/>
  <c r="BM150" i="1"/>
  <c r="A150" i="1" s="1"/>
  <c r="BM148" i="1"/>
  <c r="A148" i="1" s="1"/>
  <c r="BM152" i="1"/>
  <c r="A152" i="1" s="1"/>
  <c r="BM84" i="1"/>
  <c r="A84" i="1" s="1"/>
  <c r="BM94" i="1"/>
  <c r="A94" i="1" s="1"/>
  <c r="BM123" i="1"/>
  <c r="A123" i="1" s="1"/>
  <c r="BM102" i="1"/>
  <c r="A102" i="1" s="1"/>
  <c r="BM72" i="1"/>
  <c r="A72" i="1" s="1"/>
  <c r="BM73" i="1"/>
  <c r="A73" i="1" s="1"/>
  <c r="BM53" i="1"/>
  <c r="A53" i="1" s="1"/>
  <c r="BM35" i="1"/>
  <c r="A35" i="1" s="1"/>
  <c r="BM130" i="1"/>
  <c r="A130" i="1" s="1"/>
  <c r="BM112" i="1"/>
  <c r="A43" i="1"/>
  <c r="A42" i="1"/>
  <c r="A133" i="1"/>
  <c r="BI32" i="1"/>
  <c r="A30" i="1"/>
  <c r="BI80" i="1"/>
  <c r="BI86" i="1"/>
  <c r="BI46" i="1"/>
  <c r="BI144" i="1"/>
  <c r="BI106" i="1"/>
  <c r="BI66" i="1"/>
  <c r="BI127" i="1"/>
  <c r="BI114" i="1"/>
  <c r="BI137" i="1"/>
  <c r="BI83" i="1"/>
  <c r="BI100" i="1"/>
  <c r="BI146" i="1"/>
  <c r="BI36" i="1"/>
  <c r="BI154" i="1"/>
  <c r="BI59" i="1"/>
  <c r="BI62" i="1"/>
  <c r="BI122" i="1"/>
  <c r="BI19" i="1"/>
  <c r="BI87" i="1"/>
  <c r="BI27" i="1"/>
  <c r="BI47" i="1"/>
  <c r="BI49" i="1"/>
  <c r="BI56" i="1"/>
  <c r="BI112" i="1"/>
  <c r="BI141" i="1"/>
  <c r="BI77" i="1"/>
  <c r="BI97" i="1"/>
  <c r="BI117" i="1"/>
  <c r="BI30" i="1"/>
  <c r="BI84" i="1"/>
  <c r="BI22" i="1"/>
  <c r="BI17" i="1"/>
  <c r="BI48" i="1"/>
  <c r="BI89" i="1"/>
  <c r="BI118" i="1"/>
  <c r="BI155" i="1"/>
  <c r="BI130" i="1"/>
  <c r="BI105" i="1"/>
  <c r="BI10" i="1"/>
  <c r="BI28" i="1"/>
  <c r="A155" i="1"/>
  <c r="BI45" i="1"/>
  <c r="BI93" i="1"/>
  <c r="BI61" i="1"/>
  <c r="BI57" i="1"/>
  <c r="BI156" i="1"/>
  <c r="BI50" i="1"/>
  <c r="BI78" i="1"/>
  <c r="BI11" i="1"/>
  <c r="BI37" i="1"/>
  <c r="BI147" i="1"/>
  <c r="BI157" i="1"/>
  <c r="BI90" i="1"/>
  <c r="BI128" i="1"/>
  <c r="BI124" i="1"/>
  <c r="BI71" i="1"/>
  <c r="BI132" i="1"/>
  <c r="BI91" i="1"/>
  <c r="BI43" i="1"/>
  <c r="BI12" i="1"/>
  <c r="BI9" i="1"/>
  <c r="BI55" i="1"/>
  <c r="BI151" i="1"/>
  <c r="BI24" i="1"/>
  <c r="BI51" i="1"/>
  <c r="BI92" i="1"/>
  <c r="BI23" i="1"/>
  <c r="BI96" i="1"/>
  <c r="BI74" i="1"/>
  <c r="BI34" i="1"/>
  <c r="BI116" i="1"/>
  <c r="BI76" i="1"/>
  <c r="BI99" i="1"/>
  <c r="BI85" i="1"/>
  <c r="BI15" i="1"/>
  <c r="BI135" i="1"/>
  <c r="BI125" i="1"/>
  <c r="BI140" i="1"/>
  <c r="BI148" i="1"/>
  <c r="BI103" i="1"/>
  <c r="BI138" i="1"/>
  <c r="BI69" i="1"/>
  <c r="BI150" i="1"/>
  <c r="BI40" i="1"/>
  <c r="BI44" i="1"/>
  <c r="BI119" i="1"/>
  <c r="BI26" i="1"/>
  <c r="BI95" i="1"/>
  <c r="BI145" i="1"/>
  <c r="BI58" i="1"/>
  <c r="BI13" i="1"/>
  <c r="BI126" i="1"/>
  <c r="BI142" i="1"/>
  <c r="BI153" i="1"/>
  <c r="BI133" i="1"/>
  <c r="BI21" i="1"/>
  <c r="BI102" i="1"/>
  <c r="BI35" i="1"/>
  <c r="BI75" i="1"/>
  <c r="BI41" i="1"/>
  <c r="BI67" i="1"/>
  <c r="BI18" i="1"/>
  <c r="BI120" i="1"/>
  <c r="BI42" i="1"/>
  <c r="BI14" i="1"/>
  <c r="BI31" i="1"/>
  <c r="BI88" i="1"/>
  <c r="BI72" i="1"/>
  <c r="BI70" i="1"/>
  <c r="BI82" i="1"/>
  <c r="BI136" i="1"/>
  <c r="BI79" i="1"/>
  <c r="BI98" i="1"/>
  <c r="BI25" i="1"/>
  <c r="BI81" i="1"/>
  <c r="BI139" i="1"/>
  <c r="BI29" i="1"/>
  <c r="A90" i="1"/>
  <c r="BI149" i="1"/>
  <c r="BI113" i="1"/>
  <c r="BI68" i="1"/>
  <c r="BI121" i="1"/>
  <c r="BI143" i="1"/>
  <c r="BI123" i="1"/>
  <c r="BI53" i="1"/>
  <c r="BI7" i="1"/>
  <c r="BI107" i="1"/>
  <c r="BI129" i="1"/>
  <c r="BI33" i="1"/>
  <c r="BI104" i="1"/>
  <c r="BI94" i="1"/>
  <c r="BI73" i="1"/>
  <c r="BI131" i="1"/>
  <c r="BI16" i="1"/>
  <c r="BI39" i="1"/>
  <c r="A28" i="1"/>
  <c r="A40" i="1"/>
  <c r="A131" i="1"/>
  <c r="A142" i="1"/>
  <c r="A16" i="1"/>
  <c r="A151" i="1"/>
  <c r="A149" i="1"/>
  <c r="A153" i="1"/>
  <c r="A113" i="1"/>
  <c r="A75" i="1"/>
  <c r="A68" i="1"/>
  <c r="A44" i="1"/>
  <c r="A31" i="1"/>
  <c r="A33" i="1"/>
  <c r="A34" i="1"/>
  <c r="A121" i="1"/>
  <c r="A119" i="1"/>
  <c r="A25" i="1"/>
  <c r="BK160" i="1" l="1"/>
  <c r="A112" i="1"/>
  <c r="BM158" i="1"/>
  <c r="A7" i="1"/>
  <c r="BM108" i="1"/>
  <c r="BM160" i="1" s="1"/>
  <c r="A69" i="1"/>
</calcChain>
</file>

<file path=xl/comments1.xml><?xml version="1.0" encoding="utf-8"?>
<comments xmlns="http://schemas.openxmlformats.org/spreadsheetml/2006/main">
  <authors>
    <author>Alison Whittaker</author>
    <author>Kevin Gunnell</author>
    <author>Daniel Eddington</author>
  </authors>
  <commentList>
    <comment ref="AY6" authorId="0">
      <text>
        <r>
          <rPr>
            <b/>
            <sz val="9"/>
            <color indexed="81"/>
            <rFont val="Tahoma"/>
            <family val="2"/>
          </rPr>
          <t>Alison Whittaker:</t>
        </r>
        <r>
          <rPr>
            <sz val="9"/>
            <color indexed="81"/>
            <rFont val="Tahoma"/>
            <family val="2"/>
          </rPr>
          <t xml:space="preserve">
VLOOKUP(B3,Sheet2!A$2:H$93,5,FALSE)</t>
        </r>
      </text>
    </comment>
    <comment ref="V7" authorId="0">
      <text>
        <r>
          <rPr>
            <b/>
            <sz val="9"/>
            <color indexed="81"/>
            <rFont val="Tahoma"/>
            <family val="2"/>
          </rPr>
          <t>Alison Whittaker:</t>
        </r>
        <r>
          <rPr>
            <sz val="9"/>
            <color indexed="81"/>
            <rFont val="Tahoma"/>
            <family val="2"/>
          </rPr>
          <t xml:space="preserve">
Water development portion may be postponed.</t>
        </r>
      </text>
    </comment>
    <comment ref="B8" authorId="0">
      <text>
        <r>
          <rPr>
            <b/>
            <sz val="9"/>
            <color indexed="81"/>
            <rFont val="Tahoma"/>
            <family val="2"/>
          </rPr>
          <t>Alison Whittaker:</t>
        </r>
        <r>
          <rPr>
            <sz val="9"/>
            <color indexed="81"/>
            <rFont val="Tahoma"/>
            <family val="2"/>
          </rPr>
          <t xml:space="preserve">
Purchasing 2 herd broadcast seeders to go on marsh masters
If approved would these be added to the GBRC fleet so they can be maintained properly?</t>
        </r>
      </text>
    </comment>
    <comment ref="AZ11" authorId="1">
      <text>
        <r>
          <rPr>
            <b/>
            <sz val="9"/>
            <color indexed="81"/>
            <rFont val="Tahoma"/>
            <family val="2"/>
          </rPr>
          <t>Kevin Gunnell:</t>
        </r>
        <r>
          <rPr>
            <sz val="9"/>
            <color indexed="81"/>
            <rFont val="Tahoma"/>
            <family val="2"/>
          </rPr>
          <t xml:space="preserve">
May need minimal quantity of seed for grass plugs.</t>
        </r>
      </text>
    </comment>
    <comment ref="AW17" authorId="0">
      <text>
        <r>
          <rPr>
            <b/>
            <sz val="9"/>
            <color indexed="81"/>
            <rFont val="Tahoma"/>
            <family val="2"/>
          </rPr>
          <t>Alison Whittaker:</t>
        </r>
        <r>
          <rPr>
            <sz val="9"/>
            <color indexed="81"/>
            <rFont val="Tahoma"/>
            <family val="2"/>
          </rPr>
          <t xml:space="preserve">
In-house</t>
        </r>
      </text>
    </comment>
    <comment ref="CB19" authorId="0">
      <text>
        <r>
          <rPr>
            <b/>
            <sz val="9"/>
            <color indexed="81"/>
            <rFont val="Tahoma"/>
            <family val="2"/>
          </rPr>
          <t>Alison Whittaker:</t>
        </r>
        <r>
          <rPr>
            <sz val="9"/>
            <color indexed="81"/>
            <rFont val="Tahoma"/>
            <family val="2"/>
          </rPr>
          <t xml:space="preserve">
NFWF grant</t>
        </r>
      </text>
    </comment>
    <comment ref="AZ22" authorId="1">
      <text>
        <r>
          <rPr>
            <b/>
            <sz val="9"/>
            <color indexed="81"/>
            <rFont val="Tahoma"/>
            <family val="2"/>
          </rPr>
          <t>Kevin Gunnell:</t>
        </r>
        <r>
          <rPr>
            <sz val="9"/>
            <color indexed="81"/>
            <rFont val="Tahoma"/>
            <family val="2"/>
          </rPr>
          <t xml:space="preserve">
Not fully funded. Adjustments to seed mix?</t>
        </r>
      </text>
    </comment>
    <comment ref="BM22" authorId="0">
      <text>
        <r>
          <rPr>
            <b/>
            <sz val="9"/>
            <color indexed="81"/>
            <rFont val="Tahoma"/>
            <family val="2"/>
          </rPr>
          <t>Alison Whittaker:</t>
        </r>
        <r>
          <rPr>
            <sz val="9"/>
            <color indexed="81"/>
            <rFont val="Tahoma"/>
            <family val="2"/>
          </rPr>
          <t xml:space="preserve">
To be considered with the FY21 fire rehab projects</t>
        </r>
      </text>
    </comment>
    <comment ref="AZ23" authorId="1">
      <text>
        <r>
          <rPr>
            <b/>
            <sz val="9"/>
            <color indexed="81"/>
            <rFont val="Tahoma"/>
            <family val="2"/>
          </rPr>
          <t>Kevin Gunnell:</t>
        </r>
        <r>
          <rPr>
            <sz val="9"/>
            <color indexed="81"/>
            <rFont val="Tahoma"/>
            <family val="2"/>
          </rPr>
          <t xml:space="preserve">
Seed not currently funnded.</t>
        </r>
      </text>
    </comment>
    <comment ref="BM23" authorId="0">
      <text>
        <r>
          <rPr>
            <b/>
            <sz val="9"/>
            <color indexed="81"/>
            <rFont val="Tahoma"/>
            <family val="2"/>
          </rPr>
          <t>Alison Whittaker:</t>
        </r>
        <r>
          <rPr>
            <sz val="9"/>
            <color indexed="81"/>
            <rFont val="Tahoma"/>
            <family val="2"/>
          </rPr>
          <t xml:space="preserve">
No bullhog and seeding
Funded at $337,692</t>
        </r>
      </text>
    </comment>
    <comment ref="AZ24" authorId="1">
      <text>
        <r>
          <rPr>
            <b/>
            <sz val="9"/>
            <color indexed="81"/>
            <rFont val="Tahoma"/>
            <family val="2"/>
          </rPr>
          <t>Kevin Gunnell:</t>
        </r>
        <r>
          <rPr>
            <sz val="9"/>
            <color indexed="81"/>
            <rFont val="Tahoma"/>
            <family val="2"/>
          </rPr>
          <t xml:space="preserve">
Not fully funded. Adjustment to seed mix?</t>
        </r>
      </text>
    </comment>
    <comment ref="AZ25" authorId="1">
      <text>
        <r>
          <rPr>
            <b/>
            <sz val="9"/>
            <color indexed="81"/>
            <rFont val="Tahoma"/>
            <family val="2"/>
          </rPr>
          <t>Kevin Gunnell:</t>
        </r>
        <r>
          <rPr>
            <sz val="9"/>
            <color indexed="81"/>
            <rFont val="Tahoma"/>
            <family val="2"/>
          </rPr>
          <t xml:space="preserve">
Not fully funded. Appears seed is not part of funding?</t>
        </r>
      </text>
    </comment>
    <comment ref="AW26" authorId="0">
      <text>
        <r>
          <rPr>
            <b/>
            <sz val="9"/>
            <color indexed="81"/>
            <rFont val="Tahoma"/>
            <family val="2"/>
          </rPr>
          <t>Alison Whittaker:</t>
        </r>
        <r>
          <rPr>
            <sz val="9"/>
            <color indexed="81"/>
            <rFont val="Tahoma"/>
            <family val="2"/>
          </rPr>
          <t xml:space="preserve">
Possibly some in-house</t>
        </r>
      </text>
    </comment>
    <comment ref="AW27" authorId="0">
      <text>
        <r>
          <rPr>
            <b/>
            <sz val="9"/>
            <color indexed="81"/>
            <rFont val="Tahoma"/>
            <family val="2"/>
          </rPr>
          <t>Alison Whittaker:</t>
        </r>
        <r>
          <rPr>
            <sz val="9"/>
            <color indexed="81"/>
            <rFont val="Tahoma"/>
            <family val="2"/>
          </rPr>
          <t xml:space="preserve">
Only 60 acres on SITLA</t>
        </r>
      </text>
    </comment>
    <comment ref="AZ27" authorId="1">
      <text>
        <r>
          <rPr>
            <b/>
            <sz val="9"/>
            <color indexed="81"/>
            <rFont val="Tahoma"/>
            <family val="2"/>
          </rPr>
          <t>Kevin Gunnell:</t>
        </r>
        <r>
          <rPr>
            <sz val="9"/>
            <color indexed="81"/>
            <rFont val="Tahoma"/>
            <family val="2"/>
          </rPr>
          <t xml:space="preserve">
Partially funded. Seed mix adjustment needed?</t>
        </r>
      </text>
    </comment>
    <comment ref="X30" authorId="0">
      <text>
        <r>
          <rPr>
            <b/>
            <sz val="9"/>
            <color indexed="81"/>
            <rFont val="Tahoma"/>
            <family val="2"/>
          </rPr>
          <t>Alison Whittaker:</t>
        </r>
        <r>
          <rPr>
            <sz val="9"/>
            <color indexed="81"/>
            <rFont val="Tahoma"/>
            <family val="2"/>
          </rPr>
          <t xml:space="preserve">
Partial - NEPA
Region ranked this #1 for NEPA</t>
        </r>
      </text>
    </comment>
    <comment ref="AZ36" authorId="1">
      <text>
        <r>
          <rPr>
            <b/>
            <sz val="9"/>
            <color indexed="81"/>
            <rFont val="Tahoma"/>
            <family val="2"/>
          </rPr>
          <t>Kevin Gunnell:</t>
        </r>
        <r>
          <rPr>
            <sz val="9"/>
            <color indexed="81"/>
            <rFont val="Tahoma"/>
            <family val="2"/>
          </rPr>
          <t xml:space="preserve">
Seed not from GBRC.</t>
        </r>
      </text>
    </comment>
    <comment ref="AW37" authorId="0">
      <text>
        <r>
          <rPr>
            <b/>
            <sz val="9"/>
            <color indexed="81"/>
            <rFont val="Tahoma"/>
            <family val="2"/>
          </rPr>
          <t>Alison Whittaker:</t>
        </r>
        <r>
          <rPr>
            <sz val="9"/>
            <color indexed="81"/>
            <rFont val="Tahoma"/>
            <family val="2"/>
          </rPr>
          <t xml:space="preserve">
In-house</t>
        </r>
      </text>
    </comment>
    <comment ref="V38" authorId="0">
      <text>
        <r>
          <rPr>
            <b/>
            <sz val="9"/>
            <color indexed="81"/>
            <rFont val="Tahoma"/>
            <family val="2"/>
          </rPr>
          <t>Alison Whittaker:</t>
        </r>
        <r>
          <rPr>
            <sz val="9"/>
            <color indexed="81"/>
            <rFont val="Tahoma"/>
            <family val="2"/>
          </rPr>
          <t xml:space="preserve">
no livestock grazing</t>
        </r>
      </text>
    </comment>
    <comment ref="AW38" authorId="0">
      <text>
        <r>
          <rPr>
            <b/>
            <sz val="9"/>
            <color indexed="81"/>
            <rFont val="Tahoma"/>
            <family val="2"/>
          </rPr>
          <t>Alison Whittaker:</t>
        </r>
        <r>
          <rPr>
            <sz val="9"/>
            <color indexed="81"/>
            <rFont val="Tahoma"/>
            <family val="2"/>
          </rPr>
          <t xml:space="preserve">
In-house</t>
        </r>
      </text>
    </comment>
    <comment ref="X40" authorId="0">
      <text>
        <r>
          <rPr>
            <b/>
            <sz val="9"/>
            <color indexed="81"/>
            <rFont val="Tahoma"/>
            <family val="2"/>
          </rPr>
          <t>Alison Whittaker:</t>
        </r>
        <r>
          <rPr>
            <sz val="9"/>
            <color indexed="81"/>
            <rFont val="Tahoma"/>
            <family val="2"/>
          </rPr>
          <t xml:space="preserve">
Region ranked this #2 for NEPA</t>
        </r>
      </text>
    </comment>
    <comment ref="BV40" authorId="0">
      <text>
        <r>
          <rPr>
            <b/>
            <sz val="9"/>
            <color indexed="81"/>
            <rFont val="Tahoma"/>
            <family val="2"/>
          </rPr>
          <t>Alison Whittaker:</t>
        </r>
        <r>
          <rPr>
            <sz val="9"/>
            <color indexed="81"/>
            <rFont val="Tahoma"/>
            <family val="2"/>
          </rPr>
          <t xml:space="preserve">
127,656 - DNR
153,950 - USFS</t>
        </r>
      </text>
    </comment>
    <comment ref="X41" authorId="0">
      <text>
        <r>
          <rPr>
            <b/>
            <sz val="9"/>
            <color indexed="81"/>
            <rFont val="Tahoma"/>
            <family val="2"/>
          </rPr>
          <t>Alison Whittaker:</t>
        </r>
        <r>
          <rPr>
            <sz val="9"/>
            <color indexed="81"/>
            <rFont val="Tahoma"/>
            <family val="2"/>
          </rPr>
          <t xml:space="preserve">
Region ranked this #4 for NEPA</t>
        </r>
      </text>
    </comment>
    <comment ref="AH41" authorId="2">
      <text>
        <r>
          <rPr>
            <b/>
            <sz val="9"/>
            <color indexed="81"/>
            <rFont val="Tahoma"/>
            <family val="2"/>
          </rPr>
          <t>Daniel Eddington:</t>
        </r>
        <r>
          <rPr>
            <sz val="9"/>
            <color indexed="81"/>
            <rFont val="Tahoma"/>
            <family val="2"/>
          </rPr>
          <t xml:space="preserve">
NEPA project</t>
        </r>
      </text>
    </comment>
    <comment ref="V42" authorId="0">
      <text>
        <r>
          <rPr>
            <b/>
            <sz val="9"/>
            <color indexed="81"/>
            <rFont val="Tahoma"/>
            <family val="2"/>
          </rPr>
          <t>Alison Whittaker:</t>
        </r>
        <r>
          <rPr>
            <sz val="9"/>
            <color indexed="81"/>
            <rFont val="Tahoma"/>
            <family val="2"/>
          </rPr>
          <t xml:space="preserve">
Cattle pond portion of the project.</t>
        </r>
      </text>
    </comment>
    <comment ref="V43" authorId="0">
      <text>
        <r>
          <rPr>
            <b/>
            <sz val="9"/>
            <color indexed="81"/>
            <rFont val="Tahoma"/>
            <family val="2"/>
          </rPr>
          <t>Alison Whittaker:</t>
        </r>
        <r>
          <rPr>
            <sz val="9"/>
            <color indexed="81"/>
            <rFont val="Tahoma"/>
            <family val="2"/>
          </rPr>
          <t xml:space="preserve">
cattle pond portion of project</t>
        </r>
      </text>
    </comment>
    <comment ref="AG44" authorId="2">
      <text>
        <r>
          <rPr>
            <b/>
            <sz val="9"/>
            <color indexed="81"/>
            <rFont val="Tahoma"/>
            <family val="2"/>
          </rPr>
          <t>Daniel Eddington:</t>
        </r>
        <r>
          <rPr>
            <sz val="9"/>
            <color indexed="81"/>
            <rFont val="Tahoma"/>
            <family val="2"/>
          </rPr>
          <t xml:space="preserve">
Almost fully funded
</t>
        </r>
      </text>
    </comment>
    <comment ref="AW44" authorId="0">
      <text>
        <r>
          <rPr>
            <b/>
            <sz val="9"/>
            <color indexed="81"/>
            <rFont val="Tahoma"/>
            <family val="2"/>
          </rPr>
          <t>Alison Whittaker:</t>
        </r>
        <r>
          <rPr>
            <sz val="9"/>
            <color indexed="81"/>
            <rFont val="Tahoma"/>
            <family val="2"/>
          </rPr>
          <t xml:space="preserve">
Possible in-house small acres.</t>
        </r>
      </text>
    </comment>
    <comment ref="X47" authorId="0">
      <text>
        <r>
          <rPr>
            <b/>
            <sz val="9"/>
            <color indexed="81"/>
            <rFont val="Tahoma"/>
            <family val="2"/>
          </rPr>
          <t>Alison Whittaker:</t>
        </r>
        <r>
          <rPr>
            <sz val="9"/>
            <color indexed="81"/>
            <rFont val="Tahoma"/>
            <family val="2"/>
          </rPr>
          <t xml:space="preserve">
CRI</t>
        </r>
      </text>
    </comment>
    <comment ref="AZ50" authorId="1">
      <text>
        <r>
          <rPr>
            <b/>
            <sz val="9"/>
            <color indexed="81"/>
            <rFont val="Tahoma"/>
            <family val="2"/>
          </rPr>
          <t>Kevin Gunnell:</t>
        </r>
        <r>
          <rPr>
            <sz val="9"/>
            <color indexed="81"/>
            <rFont val="Tahoma"/>
            <family val="2"/>
          </rPr>
          <t xml:space="preserve">
Seed is provided by the region.</t>
        </r>
      </text>
    </comment>
    <comment ref="CB50" authorId="0">
      <text>
        <r>
          <rPr>
            <b/>
            <sz val="9"/>
            <color indexed="81"/>
            <rFont val="Tahoma"/>
            <family val="2"/>
          </rPr>
          <t>Alison Whittaker:</t>
        </r>
        <r>
          <rPr>
            <sz val="9"/>
            <color indexed="81"/>
            <rFont val="Tahoma"/>
            <family val="2"/>
          </rPr>
          <t xml:space="preserve">
FFSL - To pay for Willard Spur</t>
        </r>
      </text>
    </comment>
    <comment ref="AH51" authorId="2">
      <text>
        <r>
          <rPr>
            <b/>
            <sz val="9"/>
            <color indexed="81"/>
            <rFont val="Tahoma"/>
            <family val="2"/>
          </rPr>
          <t>Daniel Eddington:</t>
        </r>
        <r>
          <rPr>
            <sz val="9"/>
            <color indexed="81"/>
            <rFont val="Tahoma"/>
            <family val="2"/>
          </rPr>
          <t xml:space="preserve">
Fire rehab and sagegrouse only mentioned, but ranked in top 10 for mule deer</t>
        </r>
      </text>
    </comment>
    <comment ref="V53" authorId="0">
      <text>
        <r>
          <rPr>
            <b/>
            <sz val="9"/>
            <color indexed="81"/>
            <rFont val="Tahoma"/>
            <family val="2"/>
          </rPr>
          <t>Alison Whittaker:</t>
        </r>
        <r>
          <rPr>
            <sz val="9"/>
            <color indexed="81"/>
            <rFont val="Tahoma"/>
            <family val="2"/>
          </rPr>
          <t xml:space="preserve">
engineering for a new diversion.  Can we use water funds for this?</t>
        </r>
      </text>
    </comment>
    <comment ref="BM57" authorId="0">
      <text>
        <r>
          <rPr>
            <b/>
            <sz val="9"/>
            <color indexed="81"/>
            <rFont val="Tahoma"/>
            <family val="2"/>
          </rPr>
          <t>Alison Whittaker:</t>
        </r>
        <r>
          <rPr>
            <sz val="9"/>
            <color indexed="81"/>
            <rFont val="Tahoma"/>
            <family val="2"/>
          </rPr>
          <t xml:space="preserve">
Didn't fund the water development</t>
        </r>
      </text>
    </comment>
    <comment ref="AW58" authorId="0">
      <text>
        <r>
          <rPr>
            <b/>
            <sz val="9"/>
            <color indexed="81"/>
            <rFont val="Tahoma"/>
            <family val="2"/>
          </rPr>
          <t>Alison Whittaker:</t>
        </r>
        <r>
          <rPr>
            <sz val="9"/>
            <color indexed="81"/>
            <rFont val="Tahoma"/>
            <family val="2"/>
          </rPr>
          <t xml:space="preserve">
Possibly some in-house</t>
        </r>
      </text>
    </comment>
    <comment ref="AZ58" authorId="1">
      <text>
        <r>
          <rPr>
            <b/>
            <sz val="9"/>
            <color indexed="81"/>
            <rFont val="Tahoma"/>
            <family val="2"/>
          </rPr>
          <t>Kevin Gunnell:</t>
        </r>
        <r>
          <rPr>
            <sz val="9"/>
            <color indexed="81"/>
            <rFont val="Tahoma"/>
            <family val="2"/>
          </rPr>
          <t xml:space="preserve">
Partially funded. Seed mix adjustment needed?</t>
        </r>
      </text>
    </comment>
    <comment ref="BZ60" authorId="0">
      <text>
        <r>
          <rPr>
            <b/>
            <sz val="9"/>
            <color indexed="81"/>
            <rFont val="Tahoma"/>
            <family val="2"/>
          </rPr>
          <t>Alison Whittaker:</t>
        </r>
        <r>
          <rPr>
            <sz val="9"/>
            <color indexed="81"/>
            <rFont val="Tahoma"/>
            <family val="2"/>
          </rPr>
          <t xml:space="preserve">
A110</t>
        </r>
      </text>
    </comment>
    <comment ref="E67" authorId="0">
      <text>
        <r>
          <rPr>
            <b/>
            <sz val="9"/>
            <color indexed="81"/>
            <rFont val="Tahoma"/>
            <family val="2"/>
          </rPr>
          <t>Alison Whittaker:</t>
        </r>
        <r>
          <rPr>
            <sz val="9"/>
            <color indexed="81"/>
            <rFont val="Tahoma"/>
            <family val="2"/>
          </rPr>
          <t xml:space="preserve">
50 acres private</t>
        </r>
      </text>
    </comment>
    <comment ref="AZ71" authorId="1">
      <text>
        <r>
          <rPr>
            <b/>
            <sz val="9"/>
            <color indexed="81"/>
            <rFont val="Tahoma"/>
            <family val="2"/>
          </rPr>
          <t>Kevin Gunnell:</t>
        </r>
        <r>
          <rPr>
            <sz val="9"/>
            <color indexed="81"/>
            <rFont val="Tahoma"/>
            <family val="2"/>
          </rPr>
          <t xml:space="preserve">
Seed mix in project, but does not appear to be part of current funding?</t>
        </r>
      </text>
    </comment>
    <comment ref="BM71" authorId="0">
      <text>
        <r>
          <rPr>
            <b/>
            <sz val="9"/>
            <color indexed="81"/>
            <rFont val="Tahoma"/>
            <family val="2"/>
          </rPr>
          <t>Alison Whittaker:</t>
        </r>
        <r>
          <rPr>
            <sz val="9"/>
            <color indexed="81"/>
            <rFont val="Tahoma"/>
            <family val="2"/>
          </rPr>
          <t xml:space="preserve">
Cultural and 33k for defensible space</t>
        </r>
      </text>
    </comment>
    <comment ref="AZ73" authorId="1">
      <text>
        <r>
          <rPr>
            <b/>
            <sz val="9"/>
            <color indexed="81"/>
            <rFont val="Tahoma"/>
            <family val="2"/>
          </rPr>
          <t>Kevin Gunnell:</t>
        </r>
        <r>
          <rPr>
            <sz val="9"/>
            <color indexed="81"/>
            <rFont val="Tahoma"/>
            <family val="2"/>
          </rPr>
          <t xml:space="preserve">
Is seed mix part of partial funding?</t>
        </r>
      </text>
    </comment>
    <comment ref="AZ74" authorId="1">
      <text>
        <r>
          <rPr>
            <b/>
            <sz val="9"/>
            <color indexed="81"/>
            <rFont val="Tahoma"/>
            <family val="2"/>
          </rPr>
          <t>Kevin Gunnell:</t>
        </r>
        <r>
          <rPr>
            <sz val="9"/>
            <color indexed="81"/>
            <rFont val="Tahoma"/>
            <family val="2"/>
          </rPr>
          <t xml:space="preserve">
Is seed mix part of partial funding?</t>
        </r>
      </text>
    </comment>
    <comment ref="AZ75" authorId="1">
      <text>
        <r>
          <rPr>
            <b/>
            <sz val="9"/>
            <color indexed="81"/>
            <rFont val="Tahoma"/>
            <family val="2"/>
          </rPr>
          <t>Kevin Gunnell:</t>
        </r>
        <r>
          <rPr>
            <sz val="9"/>
            <color indexed="81"/>
            <rFont val="Tahoma"/>
            <family val="2"/>
          </rPr>
          <t xml:space="preserve">
Most of the seed cost is in-kind for a GBRC desert shrub research project. If fencing is not funded, then that seed is not needed this FY.</t>
        </r>
      </text>
    </comment>
    <comment ref="AZ77" authorId="1">
      <text>
        <r>
          <rPr>
            <b/>
            <sz val="9"/>
            <color indexed="81"/>
            <rFont val="Tahoma"/>
            <family val="2"/>
          </rPr>
          <t>Kevin Gunnell:</t>
        </r>
        <r>
          <rPr>
            <sz val="9"/>
            <color indexed="81"/>
            <rFont val="Tahoma"/>
            <family val="2"/>
          </rPr>
          <t xml:space="preserve">
Partially funded. Is seed mix part of funding?</t>
        </r>
      </text>
    </comment>
    <comment ref="AZ78" authorId="1">
      <text>
        <r>
          <rPr>
            <b/>
            <sz val="9"/>
            <color indexed="81"/>
            <rFont val="Tahoma"/>
            <family val="2"/>
          </rPr>
          <t>Kevin Gunnell:</t>
        </r>
        <r>
          <rPr>
            <sz val="9"/>
            <color indexed="81"/>
            <rFont val="Tahoma"/>
            <family val="2"/>
          </rPr>
          <t xml:space="preserve">
Partially funded. Adjustment to seed mix needed?</t>
        </r>
      </text>
    </comment>
    <comment ref="AW81" authorId="0">
      <text>
        <r>
          <rPr>
            <b/>
            <sz val="9"/>
            <color indexed="81"/>
            <rFont val="Tahoma"/>
            <family val="2"/>
          </rPr>
          <t>Alison Whittaker:</t>
        </r>
        <r>
          <rPr>
            <sz val="9"/>
            <color indexed="81"/>
            <rFont val="Tahoma"/>
            <family val="2"/>
          </rPr>
          <t xml:space="preserve">
In-house?
</t>
        </r>
      </text>
    </comment>
    <comment ref="BZ81" authorId="0">
      <text>
        <r>
          <rPr>
            <b/>
            <sz val="9"/>
            <color indexed="81"/>
            <rFont val="Tahoma"/>
            <family val="2"/>
          </rPr>
          <t>Alison Whittaker:</t>
        </r>
        <r>
          <rPr>
            <sz val="9"/>
            <color indexed="81"/>
            <rFont val="Tahoma"/>
            <family val="2"/>
          </rPr>
          <t xml:space="preserve">
NRCS funded</t>
        </r>
      </text>
    </comment>
    <comment ref="BZ88" authorId="0">
      <text>
        <r>
          <rPr>
            <b/>
            <sz val="9"/>
            <color indexed="81"/>
            <rFont val="Tahoma"/>
            <family val="2"/>
          </rPr>
          <t>Alison Whittaker:</t>
        </r>
        <r>
          <rPr>
            <sz val="9"/>
            <color indexed="81"/>
            <rFont val="Tahoma"/>
            <family val="2"/>
          </rPr>
          <t xml:space="preserve">
75,411 - Most likely funded
$33,062 - funded</t>
        </r>
      </text>
    </comment>
    <comment ref="AZ91" authorId="1">
      <text>
        <r>
          <rPr>
            <b/>
            <sz val="9"/>
            <color indexed="81"/>
            <rFont val="Tahoma"/>
            <family val="2"/>
          </rPr>
          <t>Kevin Gunnell:</t>
        </r>
        <r>
          <rPr>
            <sz val="9"/>
            <color indexed="81"/>
            <rFont val="Tahoma"/>
            <family val="2"/>
          </rPr>
          <t xml:space="preserve">
Not fully funded. Adjustments to seed mix?</t>
        </r>
      </text>
    </comment>
    <comment ref="BM91" authorId="0">
      <text>
        <r>
          <rPr>
            <b/>
            <sz val="9"/>
            <color indexed="81"/>
            <rFont val="Tahoma"/>
            <family val="2"/>
          </rPr>
          <t>Alison Whittaker:</t>
        </r>
        <r>
          <rPr>
            <sz val="9"/>
            <color indexed="81"/>
            <rFont val="Tahoma"/>
            <family val="2"/>
          </rPr>
          <t xml:space="preserve">
Phase 1</t>
        </r>
      </text>
    </comment>
    <comment ref="BZ91" authorId="0">
      <text>
        <r>
          <rPr>
            <b/>
            <sz val="9"/>
            <color indexed="81"/>
            <rFont val="Tahoma"/>
            <family val="2"/>
          </rPr>
          <t>Alison Whittaker:</t>
        </r>
        <r>
          <rPr>
            <sz val="9"/>
            <color indexed="81"/>
            <rFont val="Tahoma"/>
            <family val="2"/>
          </rPr>
          <t xml:space="preserve">
NRCS Application - Funded
</t>
        </r>
      </text>
    </comment>
    <comment ref="CB91" authorId="0">
      <text>
        <r>
          <rPr>
            <b/>
            <sz val="9"/>
            <color indexed="81"/>
            <rFont val="Tahoma"/>
            <family val="2"/>
          </rPr>
          <t>Alison Whittaker:</t>
        </r>
        <r>
          <rPr>
            <sz val="9"/>
            <color indexed="81"/>
            <rFont val="Tahoma"/>
            <family val="2"/>
          </rPr>
          <t xml:space="preserve">
FWS - Migration and winter range grant</t>
        </r>
      </text>
    </comment>
    <comment ref="AZ92" authorId="1">
      <text>
        <r>
          <rPr>
            <b/>
            <sz val="9"/>
            <color indexed="81"/>
            <rFont val="Tahoma"/>
            <family val="2"/>
          </rPr>
          <t>Kevin Gunnell:</t>
        </r>
        <r>
          <rPr>
            <sz val="9"/>
            <color indexed="81"/>
            <rFont val="Tahoma"/>
            <family val="2"/>
          </rPr>
          <t xml:space="preserve">
Appears seed mix is fully funded.</t>
        </r>
      </text>
    </comment>
    <comment ref="BM92" authorId="0">
      <text>
        <r>
          <rPr>
            <b/>
            <sz val="9"/>
            <color indexed="81"/>
            <rFont val="Tahoma"/>
            <family val="2"/>
          </rPr>
          <t>Alison Whittaker:</t>
        </r>
        <r>
          <rPr>
            <sz val="9"/>
            <color indexed="81"/>
            <rFont val="Tahoma"/>
            <family val="2"/>
          </rPr>
          <t xml:space="preserve">
No fence and estimate of $350/ acre for bullhog - $318,400 unfunded.</t>
        </r>
      </text>
    </comment>
    <comment ref="AZ93" authorId="1">
      <text>
        <r>
          <rPr>
            <b/>
            <sz val="9"/>
            <color indexed="81"/>
            <rFont val="Tahoma"/>
            <family val="2"/>
          </rPr>
          <t>Kevin Gunnell:</t>
        </r>
        <r>
          <rPr>
            <sz val="9"/>
            <color indexed="81"/>
            <rFont val="Tahoma"/>
            <family val="2"/>
          </rPr>
          <t xml:space="preserve">
Seed not currently funded.</t>
        </r>
      </text>
    </comment>
    <comment ref="BM93" authorId="0">
      <text>
        <r>
          <rPr>
            <b/>
            <sz val="9"/>
            <color indexed="81"/>
            <rFont val="Tahoma"/>
            <family val="2"/>
          </rPr>
          <t>Alison Whittaker:</t>
        </r>
        <r>
          <rPr>
            <sz val="9"/>
            <color indexed="81"/>
            <rFont val="Tahoma"/>
            <family val="2"/>
          </rPr>
          <t xml:space="preserve">
Cultural Only</t>
        </r>
      </text>
    </comment>
    <comment ref="BZ93" authorId="0">
      <text>
        <r>
          <rPr>
            <b/>
            <sz val="9"/>
            <color indexed="81"/>
            <rFont val="Tahoma"/>
            <family val="2"/>
          </rPr>
          <t>Alison Whittaker:</t>
        </r>
        <r>
          <rPr>
            <sz val="9"/>
            <color indexed="81"/>
            <rFont val="Tahoma"/>
            <family val="2"/>
          </rPr>
          <t xml:space="preserve">
Not funded by NRCS</t>
        </r>
      </text>
    </comment>
    <comment ref="BM94" authorId="0">
      <text>
        <r>
          <rPr>
            <b/>
            <sz val="9"/>
            <color indexed="81"/>
            <rFont val="Tahoma"/>
            <family val="2"/>
          </rPr>
          <t>Alison Whittaker:</t>
        </r>
        <r>
          <rPr>
            <sz val="9"/>
            <color indexed="81"/>
            <rFont val="Tahoma"/>
            <family val="2"/>
          </rPr>
          <t xml:space="preserve">
No lop and pile - has arch been done?</t>
        </r>
      </text>
    </comment>
    <comment ref="AZ95" authorId="1">
      <text>
        <r>
          <rPr>
            <b/>
            <sz val="9"/>
            <color indexed="81"/>
            <rFont val="Tahoma"/>
            <family val="2"/>
          </rPr>
          <t>Kevin Gunnell:</t>
        </r>
        <r>
          <rPr>
            <sz val="9"/>
            <color indexed="81"/>
            <rFont val="Tahoma"/>
            <family val="2"/>
          </rPr>
          <t xml:space="preserve">
Seed does not appear to be funded.</t>
        </r>
      </text>
    </comment>
    <comment ref="AZ96" authorId="1">
      <text>
        <r>
          <rPr>
            <b/>
            <sz val="9"/>
            <color indexed="81"/>
            <rFont val="Tahoma"/>
            <family val="2"/>
          </rPr>
          <t>Kevin Gunnell:</t>
        </r>
        <r>
          <rPr>
            <sz val="9"/>
            <color indexed="81"/>
            <rFont val="Tahoma"/>
            <family val="2"/>
          </rPr>
          <t xml:space="preserve">
Seed mix does not appear to be funded. GBRC still has a mix in storage for phase I of this project (#4818, 709 acres) in storage that was not applied. </t>
        </r>
      </text>
    </comment>
    <comment ref="BJ96" authorId="0">
      <text>
        <r>
          <rPr>
            <b/>
            <sz val="9"/>
            <color indexed="81"/>
            <rFont val="Tahoma"/>
            <family val="2"/>
          </rPr>
          <t>Alison Whittaker:</t>
        </r>
        <r>
          <rPr>
            <sz val="9"/>
            <color indexed="81"/>
            <rFont val="Tahoma"/>
            <family val="2"/>
          </rPr>
          <t xml:space="preserve">
Either/or project.  Budget reflects both options.  Only need 570k.</t>
        </r>
      </text>
    </comment>
    <comment ref="AZ97" authorId="1">
      <text>
        <r>
          <rPr>
            <b/>
            <sz val="9"/>
            <color indexed="81"/>
            <rFont val="Tahoma"/>
            <family val="2"/>
          </rPr>
          <t>Kevin Gunnell:</t>
        </r>
        <r>
          <rPr>
            <sz val="9"/>
            <color indexed="81"/>
            <rFont val="Tahoma"/>
            <family val="2"/>
          </rPr>
          <t xml:space="preserve">
Not fully funded. Adjustment to seed mix?</t>
        </r>
      </text>
    </comment>
    <comment ref="BV97" authorId="0">
      <text>
        <r>
          <rPr>
            <b/>
            <sz val="9"/>
            <color indexed="81"/>
            <rFont val="Tahoma"/>
            <family val="2"/>
          </rPr>
          <t>Alison Whittaker:</t>
        </r>
        <r>
          <rPr>
            <sz val="9"/>
            <color indexed="81"/>
            <rFont val="Tahoma"/>
            <family val="2"/>
          </rPr>
          <t xml:space="preserve">
Total SS - 791k - 91k going through FS</t>
        </r>
      </text>
    </comment>
    <comment ref="BZ97" authorId="0">
      <text>
        <r>
          <rPr>
            <b/>
            <sz val="9"/>
            <color indexed="81"/>
            <rFont val="Tahoma"/>
            <family val="2"/>
          </rPr>
          <t>Alison Whittaker:</t>
        </r>
        <r>
          <rPr>
            <sz val="9"/>
            <color indexed="81"/>
            <rFont val="Tahoma"/>
            <family val="2"/>
          </rPr>
          <t xml:space="preserve">
Not funded by NRCS</t>
        </r>
      </text>
    </comment>
    <comment ref="AH98" authorId="2">
      <text>
        <r>
          <rPr>
            <b/>
            <sz val="9"/>
            <color indexed="81"/>
            <rFont val="Tahoma"/>
            <family val="2"/>
          </rPr>
          <t>Daniel Eddington:</t>
        </r>
        <r>
          <rPr>
            <sz val="9"/>
            <color indexed="81"/>
            <rFont val="Tahoma"/>
            <family val="2"/>
          </rPr>
          <t xml:space="preserve">
Ranked 9th for rpronghorn and ranked high in WRI?</t>
        </r>
      </text>
    </comment>
    <comment ref="AZ98" authorId="1">
      <text>
        <r>
          <rPr>
            <b/>
            <sz val="9"/>
            <color indexed="81"/>
            <rFont val="Tahoma"/>
            <family val="2"/>
          </rPr>
          <t>Kevin Gunnell:</t>
        </r>
        <r>
          <rPr>
            <sz val="9"/>
            <color indexed="81"/>
            <rFont val="Tahoma"/>
            <family val="2"/>
          </rPr>
          <t xml:space="preserve">
Partially funded. Adjustments to seed mix?</t>
        </r>
      </text>
    </comment>
    <comment ref="AZ99" authorId="1">
      <text>
        <r>
          <rPr>
            <b/>
            <sz val="9"/>
            <color indexed="81"/>
            <rFont val="Tahoma"/>
            <family val="2"/>
          </rPr>
          <t>Kevin Gunnell:</t>
        </r>
        <r>
          <rPr>
            <sz val="9"/>
            <color indexed="81"/>
            <rFont val="Tahoma"/>
            <family val="2"/>
          </rPr>
          <t xml:space="preserve">
Partially funded. Is seed mix part of funding?</t>
        </r>
      </text>
    </comment>
    <comment ref="AH100" authorId="2">
      <text>
        <r>
          <rPr>
            <b/>
            <sz val="9"/>
            <color indexed="81"/>
            <rFont val="Tahoma"/>
            <family val="2"/>
          </rPr>
          <t>Daniel Eddington:</t>
        </r>
        <r>
          <rPr>
            <sz val="9"/>
            <color indexed="81"/>
            <rFont val="Tahoma"/>
            <family val="2"/>
          </rPr>
          <t xml:space="preserve">
Mule Deer is listed as a species, but wasn't check for the region to rank. Ranks 7th for pronghorn but is mostly a sagegrouse project? Need to check with Gary.</t>
        </r>
      </text>
    </comment>
    <comment ref="AZ100" authorId="1">
      <text>
        <r>
          <rPr>
            <b/>
            <sz val="9"/>
            <color indexed="81"/>
            <rFont val="Tahoma"/>
            <family val="2"/>
          </rPr>
          <t>Kevin Gunnell:</t>
        </r>
        <r>
          <rPr>
            <sz val="9"/>
            <color indexed="81"/>
            <rFont val="Tahoma"/>
            <family val="2"/>
          </rPr>
          <t xml:space="preserve">
Partially funded. Adjustment to seed mix?</t>
        </r>
      </text>
    </comment>
    <comment ref="BZ100" authorId="0">
      <text>
        <r>
          <rPr>
            <b/>
            <sz val="9"/>
            <color indexed="81"/>
            <rFont val="Tahoma"/>
            <family val="2"/>
          </rPr>
          <t>Alison Whittaker:</t>
        </r>
        <r>
          <rPr>
            <sz val="9"/>
            <color indexed="81"/>
            <rFont val="Tahoma"/>
            <family val="2"/>
          </rPr>
          <t xml:space="preserve">
NRCS Funded</t>
        </r>
      </text>
    </comment>
    <comment ref="AZ102" authorId="1">
      <text>
        <r>
          <rPr>
            <b/>
            <sz val="9"/>
            <color indexed="81"/>
            <rFont val="Tahoma"/>
            <family val="2"/>
          </rPr>
          <t>Kevin Gunnell:</t>
        </r>
        <r>
          <rPr>
            <sz val="9"/>
            <color indexed="81"/>
            <rFont val="Tahoma"/>
            <family val="2"/>
          </rPr>
          <t xml:space="preserve">
Partially funded. Adjustment to seed mix needed?</t>
        </r>
      </text>
    </comment>
    <comment ref="BZ102" authorId="0">
      <text>
        <r>
          <rPr>
            <b/>
            <sz val="9"/>
            <color indexed="81"/>
            <rFont val="Tahoma"/>
            <family val="2"/>
          </rPr>
          <t>Alison Whittaker:</t>
        </r>
        <r>
          <rPr>
            <sz val="9"/>
            <color indexed="81"/>
            <rFont val="Tahoma"/>
            <family val="2"/>
          </rPr>
          <t xml:space="preserve">
NRCS Funded</t>
        </r>
      </text>
    </comment>
    <comment ref="BV103" authorId="0">
      <text>
        <r>
          <rPr>
            <b/>
            <sz val="9"/>
            <color indexed="81"/>
            <rFont val="Tahoma"/>
            <family val="2"/>
          </rPr>
          <t>Alison Whittaker:</t>
        </r>
        <r>
          <rPr>
            <sz val="9"/>
            <color indexed="81"/>
            <rFont val="Tahoma"/>
            <family val="2"/>
          </rPr>
          <t xml:space="preserve">
400k from forest SS, 178k from FFSL the remaining will stay with FS - 400k from Fish Lake</t>
        </r>
      </text>
    </comment>
    <comment ref="CB103" authorId="0">
      <text>
        <r>
          <rPr>
            <b/>
            <sz val="9"/>
            <color indexed="81"/>
            <rFont val="Tahoma"/>
            <family val="2"/>
          </rPr>
          <t>Alison Whittaker:</t>
        </r>
        <r>
          <rPr>
            <sz val="9"/>
            <color indexed="81"/>
            <rFont val="Tahoma"/>
            <family val="2"/>
          </rPr>
          <t xml:space="preserve">
FFSL</t>
        </r>
      </text>
    </comment>
    <comment ref="AZ105" authorId="1">
      <text>
        <r>
          <rPr>
            <b/>
            <sz val="9"/>
            <color indexed="81"/>
            <rFont val="Tahoma"/>
            <family val="2"/>
          </rPr>
          <t>Kevin Gunnell:</t>
        </r>
        <r>
          <rPr>
            <sz val="9"/>
            <color indexed="81"/>
            <rFont val="Tahoma"/>
            <family val="2"/>
          </rPr>
          <t xml:space="preserve">
Partially funded. Adjustment to seed mix needed?</t>
        </r>
      </text>
    </comment>
    <comment ref="AZ106" authorId="1">
      <text>
        <r>
          <rPr>
            <b/>
            <sz val="9"/>
            <color indexed="81"/>
            <rFont val="Tahoma"/>
            <family val="2"/>
          </rPr>
          <t>Kevin Gunnell:</t>
        </r>
        <r>
          <rPr>
            <sz val="9"/>
            <color indexed="81"/>
            <rFont val="Tahoma"/>
            <family val="2"/>
          </rPr>
          <t xml:space="preserve">
Seed does not appear to be funded. Seed labeled as 'contractual services' in database.</t>
        </r>
      </text>
    </comment>
    <comment ref="AZ107" authorId="1">
      <text>
        <r>
          <rPr>
            <b/>
            <sz val="9"/>
            <color indexed="81"/>
            <rFont val="Tahoma"/>
            <family val="2"/>
          </rPr>
          <t>Kevin Gunnell:</t>
        </r>
        <r>
          <rPr>
            <sz val="9"/>
            <color indexed="81"/>
            <rFont val="Tahoma"/>
            <family val="2"/>
          </rPr>
          <t xml:space="preserve">
Partially funded. Adjustment to seed mix needed?</t>
        </r>
      </text>
    </comment>
    <comment ref="AH116" authorId="2">
      <text>
        <r>
          <rPr>
            <b/>
            <sz val="9"/>
            <color indexed="81"/>
            <rFont val="Tahoma"/>
            <family val="2"/>
          </rPr>
          <t>Daniel Eddington:</t>
        </r>
        <r>
          <rPr>
            <sz val="9"/>
            <color indexed="81"/>
            <rFont val="Tahoma"/>
            <family val="2"/>
          </rPr>
          <t xml:space="preserve">
Ranked 10th for turkey. Maybe kick this one off. Would be nice to have ecp funding support if litigated?</t>
        </r>
      </text>
    </comment>
    <comment ref="AZ118" authorId="1">
      <text>
        <r>
          <rPr>
            <b/>
            <sz val="9"/>
            <color indexed="81"/>
            <rFont val="Tahoma"/>
            <family val="2"/>
          </rPr>
          <t>Kevin Gunnell:</t>
        </r>
        <r>
          <rPr>
            <sz val="9"/>
            <color indexed="81"/>
            <rFont val="Tahoma"/>
            <family val="2"/>
          </rPr>
          <t xml:space="preserve">
Seed does not appear to be funded.</t>
        </r>
      </text>
    </comment>
    <comment ref="AZ120" authorId="1">
      <text>
        <r>
          <rPr>
            <b/>
            <sz val="9"/>
            <color indexed="81"/>
            <rFont val="Tahoma"/>
            <family val="2"/>
          </rPr>
          <t>Kevin Gunnell:</t>
        </r>
        <r>
          <rPr>
            <sz val="9"/>
            <color indexed="81"/>
            <rFont val="Tahoma"/>
            <family val="2"/>
          </rPr>
          <t xml:space="preserve">
Seed does not appear to be funded.</t>
        </r>
      </text>
    </comment>
    <comment ref="CB120" authorId="0">
      <text>
        <r>
          <rPr>
            <b/>
            <sz val="9"/>
            <color indexed="81"/>
            <rFont val="Tahoma"/>
            <family val="2"/>
          </rPr>
          <t>Alison Whittaker:</t>
        </r>
        <r>
          <rPr>
            <sz val="9"/>
            <color indexed="81"/>
            <rFont val="Tahoma"/>
            <family val="2"/>
          </rPr>
          <t xml:space="preserve">
U056 - FFSL</t>
        </r>
      </text>
    </comment>
    <comment ref="AW122" authorId="0">
      <text>
        <r>
          <rPr>
            <b/>
            <sz val="9"/>
            <color indexed="81"/>
            <rFont val="Tahoma"/>
            <family val="2"/>
          </rPr>
          <t>Alison Whittaker:</t>
        </r>
        <r>
          <rPr>
            <sz val="9"/>
            <color indexed="81"/>
            <rFont val="Tahoma"/>
            <family val="2"/>
          </rPr>
          <t xml:space="preserve">
Possible In-house</t>
        </r>
      </text>
    </comment>
    <comment ref="AZ122" authorId="1">
      <text>
        <r>
          <rPr>
            <b/>
            <sz val="9"/>
            <color indexed="81"/>
            <rFont val="Tahoma"/>
            <family val="2"/>
          </rPr>
          <t>Kevin Gunnell:</t>
        </r>
        <r>
          <rPr>
            <sz val="9"/>
            <color indexed="81"/>
            <rFont val="Tahoma"/>
            <family val="2"/>
          </rPr>
          <t xml:space="preserve">
Seed does not appear to be funded.</t>
        </r>
      </text>
    </comment>
    <comment ref="BZ122" authorId="0">
      <text>
        <r>
          <rPr>
            <b/>
            <sz val="9"/>
            <color indexed="81"/>
            <rFont val="Tahoma"/>
            <family val="2"/>
          </rPr>
          <t>Alison Whittaker:</t>
        </r>
        <r>
          <rPr>
            <sz val="9"/>
            <color indexed="81"/>
            <rFont val="Tahoma"/>
            <family val="2"/>
          </rPr>
          <t xml:space="preserve">
Not funded by NRCS</t>
        </r>
      </text>
    </comment>
    <comment ref="AZ125" authorId="1">
      <text>
        <r>
          <rPr>
            <b/>
            <sz val="9"/>
            <color indexed="81"/>
            <rFont val="Tahoma"/>
            <family val="2"/>
          </rPr>
          <t>Kevin Gunnell:</t>
        </r>
        <r>
          <rPr>
            <sz val="9"/>
            <color indexed="81"/>
            <rFont val="Tahoma"/>
            <family val="2"/>
          </rPr>
          <t xml:space="preserve">
Partially funded through SGI. Adjustment to seed mix needed?</t>
        </r>
      </text>
    </comment>
    <comment ref="CB126" authorId="0">
      <text>
        <r>
          <rPr>
            <b/>
            <sz val="9"/>
            <color indexed="81"/>
            <rFont val="Tahoma"/>
            <family val="2"/>
          </rPr>
          <t>Alison Whittaker:</t>
        </r>
        <r>
          <rPr>
            <sz val="9"/>
            <color indexed="81"/>
            <rFont val="Tahoma"/>
            <family val="2"/>
          </rPr>
          <t xml:space="preserve">
U056 - FFSL</t>
        </r>
      </text>
    </comment>
    <comment ref="AG130" authorId="2">
      <text>
        <r>
          <rPr>
            <b/>
            <sz val="9"/>
            <color indexed="81"/>
            <rFont val="Tahoma"/>
            <family val="2"/>
          </rPr>
          <t>Daniel Eddington:</t>
        </r>
        <r>
          <rPr>
            <sz val="9"/>
            <color indexed="81"/>
            <rFont val="Tahoma"/>
            <family val="2"/>
          </rPr>
          <t xml:space="preserve">
Moose, Bighorn</t>
        </r>
      </text>
    </comment>
    <comment ref="AH132" authorId="2">
      <text>
        <r>
          <rPr>
            <b/>
            <sz val="9"/>
            <color indexed="81"/>
            <rFont val="Tahoma"/>
            <family val="2"/>
          </rPr>
          <t>Daniel Eddington:</t>
        </r>
        <r>
          <rPr>
            <sz val="9"/>
            <color indexed="81"/>
            <rFont val="Tahoma"/>
            <family val="2"/>
          </rPr>
          <t xml:space="preserve">
Ranked medium and asking for lots of funds. Not sure ECP would pick up that much?</t>
        </r>
      </text>
    </comment>
    <comment ref="AH139" authorId="2">
      <text>
        <r>
          <rPr>
            <b/>
            <sz val="9"/>
            <color indexed="81"/>
            <rFont val="Tahoma"/>
            <family val="2"/>
          </rPr>
          <t>Daniel Eddington:</t>
        </r>
        <r>
          <rPr>
            <sz val="9"/>
            <color indexed="81"/>
            <rFont val="Tahoma"/>
            <family val="2"/>
          </rPr>
          <t xml:space="preserve">
I wonder if FFSL will want to pick up this project? If so, maybe we should see if ECP will add some funds?</t>
        </r>
      </text>
    </comment>
    <comment ref="E144" authorId="0">
      <text>
        <r>
          <rPr>
            <b/>
            <sz val="9"/>
            <color indexed="81"/>
            <rFont val="Tahoma"/>
            <family val="2"/>
          </rPr>
          <t>Alison Whittaker:</t>
        </r>
        <r>
          <rPr>
            <sz val="9"/>
            <color indexed="81"/>
            <rFont val="Tahoma"/>
            <family val="2"/>
          </rPr>
          <t xml:space="preserve">
Small portion of Private and State</t>
        </r>
      </text>
    </comment>
    <comment ref="E149" authorId="0">
      <text>
        <r>
          <rPr>
            <b/>
            <sz val="9"/>
            <color indexed="81"/>
            <rFont val="Tahoma"/>
            <family val="2"/>
          </rPr>
          <t>Alison Whittaker:</t>
        </r>
        <r>
          <rPr>
            <sz val="9"/>
            <color indexed="81"/>
            <rFont val="Tahoma"/>
            <family val="2"/>
          </rPr>
          <t xml:space="preserve">
8 acres of SITLA</t>
        </r>
      </text>
    </comment>
    <comment ref="AH149" authorId="2">
      <text>
        <r>
          <rPr>
            <b/>
            <sz val="9"/>
            <color indexed="81"/>
            <rFont val="Tahoma"/>
            <family val="2"/>
          </rPr>
          <t>Daniel Eddington:</t>
        </r>
        <r>
          <rPr>
            <sz val="9"/>
            <color indexed="81"/>
            <rFont val="Tahoma"/>
            <family val="2"/>
          </rPr>
          <t xml:space="preserve">
Ranked low for WRI, but region ranked hig for elk and  Deer.</t>
        </r>
      </text>
    </comment>
    <comment ref="X156" authorId="0">
      <text>
        <r>
          <rPr>
            <b/>
            <sz val="9"/>
            <color indexed="81"/>
            <rFont val="Tahoma"/>
            <family val="2"/>
          </rPr>
          <t>Alison Whittaker:</t>
        </r>
        <r>
          <rPr>
            <sz val="9"/>
            <color indexed="81"/>
            <rFont val="Tahoma"/>
            <family val="2"/>
          </rPr>
          <t xml:space="preserve">
Region ranked this #3 for NEPA</t>
        </r>
      </text>
    </comment>
  </commentList>
</comments>
</file>

<file path=xl/comments2.xml><?xml version="1.0" encoding="utf-8"?>
<comments xmlns="http://schemas.openxmlformats.org/spreadsheetml/2006/main">
  <authors>
    <author>Alison Whittaker</author>
  </authors>
  <commentList>
    <comment ref="AZ4" authorId="0">
      <text>
        <r>
          <rPr>
            <b/>
            <sz val="9"/>
            <color indexed="81"/>
            <rFont val="Tahoma"/>
            <family val="2"/>
          </rPr>
          <t>Alison Whittaker:</t>
        </r>
        <r>
          <rPr>
            <sz val="9"/>
            <color indexed="81"/>
            <rFont val="Tahoma"/>
            <family val="2"/>
          </rPr>
          <t xml:space="preserve">
VLOOKUP(B3,Sheet2!A$2:H$93,5,FALSE)</t>
        </r>
      </text>
    </comment>
  </commentList>
</comments>
</file>

<file path=xl/sharedStrings.xml><?xml version="1.0" encoding="utf-8"?>
<sst xmlns="http://schemas.openxmlformats.org/spreadsheetml/2006/main" count="3453" uniqueCount="1083">
  <si>
    <t>Project_ID</t>
  </si>
  <si>
    <t>Title</t>
  </si>
  <si>
    <t>LeadAgency</t>
  </si>
  <si>
    <t>Status</t>
  </si>
  <si>
    <t>ProjRegion</t>
  </si>
  <si>
    <t>Descriptio</t>
  </si>
  <si>
    <t>ProposalSu</t>
  </si>
  <si>
    <t>Compliance</t>
  </si>
  <si>
    <t>GBRC</t>
  </si>
  <si>
    <t>PhoneOffic</t>
  </si>
  <si>
    <t>PhoneMobil</t>
  </si>
  <si>
    <t>Email</t>
  </si>
  <si>
    <t>N/A</t>
  </si>
  <si>
    <t>PR Elig</t>
  </si>
  <si>
    <t>Fed Nex.</t>
  </si>
  <si>
    <t>County</t>
  </si>
  <si>
    <t>Fuels</t>
  </si>
  <si>
    <t>SITLA</t>
  </si>
  <si>
    <t>GSG</t>
  </si>
  <si>
    <t>SGMA</t>
  </si>
  <si>
    <t>SGMA Acres</t>
  </si>
  <si>
    <t>ECP Spp.</t>
  </si>
  <si>
    <t>Deer</t>
  </si>
  <si>
    <t>Elk</t>
  </si>
  <si>
    <t>Turkey</t>
  </si>
  <si>
    <t>Pronghorn</t>
  </si>
  <si>
    <t>Moose</t>
  </si>
  <si>
    <t>Bison</t>
  </si>
  <si>
    <t>BHS</t>
  </si>
  <si>
    <t>Ag Water</t>
  </si>
  <si>
    <t>Fire Rehab</t>
  </si>
  <si>
    <t>NEPA</t>
  </si>
  <si>
    <t>WRI</t>
  </si>
  <si>
    <t>HC</t>
  </si>
  <si>
    <t>BRFAC</t>
  </si>
  <si>
    <t>ECP MTG</t>
  </si>
  <si>
    <t>WRI Rank</t>
  </si>
  <si>
    <t>WRI Score</t>
  </si>
  <si>
    <t>FY Proposed</t>
  </si>
  <si>
    <t>PM</t>
  </si>
  <si>
    <t>X</t>
  </si>
  <si>
    <t>Acres</t>
  </si>
  <si>
    <t>CE/Other</t>
  </si>
  <si>
    <t>Pass Through</t>
  </si>
  <si>
    <t>Seed</t>
  </si>
  <si>
    <t>PS</t>
  </si>
  <si>
    <t>5089 PS</t>
  </si>
  <si>
    <t>5089 CE</t>
  </si>
  <si>
    <t>Total Budget</t>
  </si>
  <si>
    <t>Check</t>
  </si>
  <si>
    <t>WRI Requested</t>
  </si>
  <si>
    <t>Through WRI</t>
  </si>
  <si>
    <t>Remaining</t>
  </si>
  <si>
    <t>Through Partner</t>
  </si>
  <si>
    <t>In-Kind</t>
  </si>
  <si>
    <t>DWR Arch?</t>
  </si>
  <si>
    <t>x</t>
  </si>
  <si>
    <t>WRI Rank #</t>
  </si>
  <si>
    <t xml:space="preserve">  DNR WRI  </t>
  </si>
  <si>
    <t xml:space="preserve"> Fire DNR WRI </t>
  </si>
  <si>
    <t xml:space="preserve">  DNR - NEPA  </t>
  </si>
  <si>
    <t xml:space="preserve">  WRI-3478  </t>
  </si>
  <si>
    <t xml:space="preserve">  FFSL Pre-Sup  </t>
  </si>
  <si>
    <t xml:space="preserve">  WRI PR  </t>
  </si>
  <si>
    <t xml:space="preserve">  USFS-WRI FY17  </t>
  </si>
  <si>
    <t xml:space="preserve">  USFS-WRI FY18  </t>
  </si>
  <si>
    <t xml:space="preserve">  USFS-WRI FY19 </t>
  </si>
  <si>
    <t xml:space="preserve">  Blue Ribbon  </t>
  </si>
  <si>
    <t xml:space="preserve">  HC  </t>
  </si>
  <si>
    <t xml:space="preserve">  Ruby SG  </t>
  </si>
  <si>
    <t xml:space="preserve">  Ruby BG  </t>
  </si>
  <si>
    <t xml:space="preserve">  PR  </t>
  </si>
  <si>
    <t xml:space="preserve"> PR Enhancement </t>
  </si>
  <si>
    <t xml:space="preserve">  ESMF  </t>
  </si>
  <si>
    <t xml:space="preserve">  DWR  </t>
  </si>
  <si>
    <t xml:space="preserve"> General Fund </t>
  </si>
  <si>
    <t xml:space="preserve">  USFS  </t>
  </si>
  <si>
    <t xml:space="preserve"> SITLA </t>
  </si>
  <si>
    <t xml:space="preserve">  NRCS  </t>
  </si>
  <si>
    <t xml:space="preserve">  NER Mitigation  </t>
  </si>
  <si>
    <t xml:space="preserve">  ICP Elk  </t>
  </si>
  <si>
    <t xml:space="preserve">  ICP Deer  </t>
  </si>
  <si>
    <t xml:space="preserve">  ICP Bison </t>
  </si>
  <si>
    <t xml:space="preserve">  ICP Moose </t>
  </si>
  <si>
    <t xml:space="preserve"> ICP Bighorn </t>
  </si>
  <si>
    <t xml:space="preserve"> ICP Pronghorn </t>
  </si>
  <si>
    <t xml:space="preserve">  MDF  </t>
  </si>
  <si>
    <t xml:space="preserve">  NWTF  </t>
  </si>
  <si>
    <t xml:space="preserve">  RMEF  </t>
  </si>
  <si>
    <t xml:space="preserve">  SCI  </t>
  </si>
  <si>
    <t xml:space="preserve">  SFW  </t>
  </si>
  <si>
    <t xml:space="preserve">  UBA  </t>
  </si>
  <si>
    <t xml:space="preserve">  MDF Expo  </t>
  </si>
  <si>
    <t xml:space="preserve">  SFW Expo  </t>
  </si>
  <si>
    <t xml:space="preserve">  RMEF Banquet  </t>
  </si>
  <si>
    <t xml:space="preserve">  MDF Expo Admin  </t>
  </si>
  <si>
    <t xml:space="preserve">  SFW Expo Admin  </t>
  </si>
  <si>
    <t xml:space="preserve">  Other  </t>
  </si>
  <si>
    <t xml:space="preserve">  BLM Fuels (Color Country)  GNA</t>
  </si>
  <si>
    <t xml:space="preserve">  BLM Fuels (Green River)  GNA</t>
  </si>
  <si>
    <t xml:space="preserve">  BLM Fuels (West Desert)  GNA</t>
  </si>
  <si>
    <t>Water Development</t>
  </si>
  <si>
    <t xml:space="preserve">  BLM Fuels (Canyon Country) - GNA  </t>
  </si>
  <si>
    <t>Shared Stewardship</t>
  </si>
  <si>
    <t>January HC</t>
  </si>
  <si>
    <t>February HC</t>
  </si>
  <si>
    <t>March HC</t>
  </si>
  <si>
    <t>April HC</t>
  </si>
  <si>
    <t>Final HC MTG</t>
  </si>
  <si>
    <t>Fast Track?</t>
  </si>
  <si>
    <t>Pioneer WMA Road Improvement Project Phase II</t>
  </si>
  <si>
    <t>Lower Dalton Creek Culvert Fish Passage</t>
  </si>
  <si>
    <t>Sheep Creek Water Well and Replacment of existing pipeline</t>
  </si>
  <si>
    <t>Mudspring Well, Pipeline and Troughs</t>
  </si>
  <si>
    <t>Wagon Box Mesa Water Catchment</t>
  </si>
  <si>
    <t>Stair Canyon Pipeline Replacement</t>
  </si>
  <si>
    <t>West Bench Water Catchment</t>
  </si>
  <si>
    <t>Four Mile Bench Water Catchment</t>
  </si>
  <si>
    <t>Cockscoombs Pipeline, Trough, and Storage Tank</t>
  </si>
  <si>
    <t>Swallow Park Pipeline Replacement</t>
  </si>
  <si>
    <t>Fifty Mile Bench Water Catchment Collection Apron Replacment and New Storage Tank Lid</t>
  </si>
  <si>
    <t>Hamlin Valley-South Pine Valley Hand Thinning</t>
  </si>
  <si>
    <t>Spanish George Allotment Sage Steppe follow-up Treatment</t>
  </si>
  <si>
    <t>Peterson Creek Chain Harrow Treatment</t>
  </si>
  <si>
    <t>Fish Lake Angling Pier: Construction</t>
  </si>
  <si>
    <t>Monticello Gunnison Sage-Grouse Habitat Restoration</t>
  </si>
  <si>
    <t>Hogs Heaven Watershed Enhancement Project</t>
  </si>
  <si>
    <t>Hamlin Valley - Indian Peak (Bull Hog)</t>
  </si>
  <si>
    <t>Indian Creek South Pasture</t>
  </si>
  <si>
    <t>Quichapa Lake Hydrology and Vegetation Enhancement (Phase 1)</t>
  </si>
  <si>
    <t>East Slope-Indian Peak Mastication</t>
  </si>
  <si>
    <t>San Juan River Restoration 3.0 - Utah</t>
  </si>
  <si>
    <t>Arrowhead (Hamlin Valley - Vegetation Enhancement Project</t>
  </si>
  <si>
    <t>West Strawberry Sagebrush Treatment Project</t>
  </si>
  <si>
    <t>Maple Springs Juniper Removal</t>
  </si>
  <si>
    <t>Erickson Knoll Habitat Enhancement</t>
  </si>
  <si>
    <t>Parley's Canyon Watershed Restoration Project</t>
  </si>
  <si>
    <t>Powell Slough Habitat Restoration</t>
  </si>
  <si>
    <t>McIntyre Juniper Removal</t>
  </si>
  <si>
    <t>Mud Springs Bullhog</t>
  </si>
  <si>
    <t>Goshen Watershed Restoration Project</t>
  </si>
  <si>
    <t>North Sheeprocks Watershed Restoration Project</t>
  </si>
  <si>
    <t>Central Region Beaver Restoration Project FY 2021</t>
  </si>
  <si>
    <t>Stansbury Mountains Watershed Restoration Project</t>
  </si>
  <si>
    <t>Markagunt Aspen Restoration Phase 1</t>
  </si>
  <si>
    <t>Thistle Creek Watershed Restoration and Fire Rehab Project</t>
  </si>
  <si>
    <t>Blue Fly Rabbitbrush control wildlife enhancement project</t>
  </si>
  <si>
    <t>Eagle Mountain Wildlife Migration Corridor Preservation</t>
  </si>
  <si>
    <t>Manti-La Sal North Zone Prescribed Fire 2021</t>
  </si>
  <si>
    <t>Willow Watershed Restoration Project Phase 3</t>
  </si>
  <si>
    <t>Mud Springs Phase III - Powell Ranger District</t>
  </si>
  <si>
    <t>Upper Santa Clara Watershed Restoration and Defensible Fire Space project</t>
  </si>
  <si>
    <t>Hilltop Conservation Easement Bullhog Phase 3</t>
  </si>
  <si>
    <t>UWC FS North Zone Watershed Improvements FY21</t>
  </si>
  <si>
    <t>Murray Mule Deer Winter Range Restoration</t>
  </si>
  <si>
    <t>Upper Valley Vegetation Treatment</t>
  </si>
  <si>
    <t>New Canyon Watershed Restoration Phase 2</t>
  </si>
  <si>
    <t>Last Chance Habitat Improvement Project Phase I</t>
  </si>
  <si>
    <t>Monroe Mountain Aspen Ecosystems Restoration Project Phase 5</t>
  </si>
  <si>
    <t>Salina Creek/Gooseberry Ecosystems Restoration Project Phase 2</t>
  </si>
  <si>
    <t>Swasey/Dry Wash/Grimes Wildlife Habitat Improvement and Hazardous Fuels Reduction</t>
  </si>
  <si>
    <t>Deer Springs wildlife habitat and fuels reduction</t>
  </si>
  <si>
    <t>Thousand Lake Habitat Improvement Project Phase I</t>
  </si>
  <si>
    <t>Joseph Habitat Restoration Project WRI/Shared Stewardship</t>
  </si>
  <si>
    <t>Shiner Basin-McKee Bench Seeding</t>
  </si>
  <si>
    <t>Northern Little Valley - Bull Hog</t>
  </si>
  <si>
    <t>Buckhorn Flat/Swayback Knoll - Chaining (Phase 1)</t>
  </si>
  <si>
    <t>Southern Sheeprocks Habitat Enhancement Phase 1</t>
  </si>
  <si>
    <t>Penny Hollow (Phase 2) - Utah Prairie Dog Enhancement</t>
  </si>
  <si>
    <t>Aquatic and Riparian Improvement on the Lower Beaver River near Minersville Reservoir - FY21</t>
  </si>
  <si>
    <t>Dolores River Restoration 4.0 - Utah</t>
  </si>
  <si>
    <t>Central Wasatch Front Conservation Phase 1</t>
  </si>
  <si>
    <t>La Sal/Abajo Prescribed Fire FY21</t>
  </si>
  <si>
    <t>South Beaver Watershed Imp, Phase I WRI and Shared Stewardship</t>
  </si>
  <si>
    <t>Miller Creek 3.0</t>
  </si>
  <si>
    <t>Greater Fremont Plateau Habitat Restoration Phase III</t>
  </si>
  <si>
    <t>Government Creek P/J Reduction - Phase I</t>
  </si>
  <si>
    <t>Pinto Watershed and Defensible Fire Space Restoration Project Phase II and Shared Stewardship Project</t>
  </si>
  <si>
    <t>Valley Mountains (Lone Cedar)</t>
  </si>
  <si>
    <t>Ranch Creek Watershed Improvement Project - Phase II</t>
  </si>
  <si>
    <t>Shingle Mill Phase 2</t>
  </si>
  <si>
    <t>Burrville Collaboration Ecosystem Restoration Project</t>
  </si>
  <si>
    <t>Sowers Canyon Watershed Improvement</t>
  </si>
  <si>
    <t>Southeastern Utah Sagebrush and Shrub Planting</t>
  </si>
  <si>
    <t>Escalante River Watershed Riparian Invasive Species Restoration - Phase 13</t>
  </si>
  <si>
    <t>East Park Timber Stand Improvement and Stream Restoration</t>
  </si>
  <si>
    <t>Whiterocks Watershed Improvement Project</t>
  </si>
  <si>
    <t>Hans Pumpernickle Habitat Resortation Shared Stewardship Phase 1</t>
  </si>
  <si>
    <t>Heber Wildlife Rx - West Fork Restoration</t>
  </si>
  <si>
    <t>Sheep Creek RX Phase 2</t>
  </si>
  <si>
    <t>Beaver River Watershed Improvement, Phase 1 WRI and Shared Stewardship</t>
  </si>
  <si>
    <t>Pass Creek Well Project</t>
  </si>
  <si>
    <t>Burnt-Beaver Phase III</t>
  </si>
  <si>
    <t>Dollar Ridge Reforestation Year 2</t>
  </si>
  <si>
    <t>Henrieville Creek Riparian Invasive Species Restoration</t>
  </si>
  <si>
    <t>La Sal Sustainability Collaboration (LSSC) #1</t>
  </si>
  <si>
    <t>Red Ryder Prescribed Fire Aspen Restoration  &amp; Weed treatments</t>
  </si>
  <si>
    <t>Skutumpah Terrace Chalk Ridge Phase II</t>
  </si>
  <si>
    <t>Uinta Mountain Meadow Restoration</t>
  </si>
  <si>
    <t>Mill Creek (Moab) Watershed Restoration Partnership</t>
  </si>
  <si>
    <t>Parowan Front Dalley Canyon</t>
  </si>
  <si>
    <t>East Willow BDAs and Guzzlers</t>
  </si>
  <si>
    <t>Yellowjacket (Sethy's)</t>
  </si>
  <si>
    <t>South Canyon (Panguitch Creek)</t>
  </si>
  <si>
    <t>Bear River Watershed Resilience Phase 1</t>
  </si>
  <si>
    <t>Upper Provo Watershed Restoration Phase 5</t>
  </si>
  <si>
    <t>Tie Fork BDA - 3</t>
  </si>
  <si>
    <t>Rose Creek Restoration</t>
  </si>
  <si>
    <t>Chipman Peak - Lost Spring Vegetation Treatment</t>
  </si>
  <si>
    <t>Central Region Shrub Restoration Project FY 2021</t>
  </si>
  <si>
    <t>Manti Meadows Wetland and Upland Habitat Improvement Phase 3</t>
  </si>
  <si>
    <t>UKC-Spencer Bench</t>
  </si>
  <si>
    <t>Skyline West Archaeological &amp; Wildlife Surveys</t>
  </si>
  <si>
    <t>Huntington Creek Restoration Phase I</t>
  </si>
  <si>
    <t>Bear Lake Tributaries Restoration</t>
  </si>
  <si>
    <t>Colorado River Restoration Collaborative 4.0</t>
  </si>
  <si>
    <t>Pariette Wetlands Water Control Improvement</t>
  </si>
  <si>
    <t>Iron Springs Shooting Range/Three Peaks SRMA</t>
  </si>
  <si>
    <t>South Bookcliffs Phase 8 (Cottonwood)</t>
  </si>
  <si>
    <t>East Grass Valley P/J Maintenance</t>
  </si>
  <si>
    <t>Phragmites and Invasive Weed Control FY21</t>
  </si>
  <si>
    <t>White River Enhancement Project Phase 6</t>
  </si>
  <si>
    <t>Lower San Rafael River and Riparian Corridor Habitat Improvement: Phase 1b</t>
  </si>
  <si>
    <t>Goose Creek Fire Stream Restoration - Phase 2</t>
  </si>
  <si>
    <t>Glendale Bench Herbicide Follow-up</t>
  </si>
  <si>
    <t>Blawn Mountain Lop and Scatter</t>
  </si>
  <si>
    <t>Tabby Mountain WMA lop and scatter maintenance</t>
  </si>
  <si>
    <t>Lizzies Hill Bullhog</t>
  </si>
  <si>
    <t>Raft River Aspen Restoration Project Phase II</t>
  </si>
  <si>
    <t>Harpole Mesa Sagebrush Habitat Project</t>
  </si>
  <si>
    <t>Gooseberry Shared Stewardship Project Phase 1</t>
  </si>
  <si>
    <t>Cow Hollow Fuelwood</t>
  </si>
  <si>
    <t>Cook's Cabin Aspen Regeneration</t>
  </si>
  <si>
    <t>South Fork Chalk Creek Watershed Restoration Phase 2</t>
  </si>
  <si>
    <t>Ashley National Forest Range Improvement Projects-Cultural</t>
  </si>
  <si>
    <t>Greater Cart Creek</t>
  </si>
  <si>
    <t>Northern Region Browse and Water Enhancements</t>
  </si>
  <si>
    <t>Ashley NF Aspen Restoration Project</t>
  </si>
  <si>
    <t>Marshall Draw WMA Spring Developments</t>
  </si>
  <si>
    <t>White Sage Flat Habitat Restoration Project Phase I</t>
  </si>
  <si>
    <t>Parowan Front - Cottonwood Creek Phase I</t>
  </si>
  <si>
    <t>Northern Region Beaver Dam Analog Projetcs Phase II</t>
  </si>
  <si>
    <t>Grouse Creek Watershed Stream Restoration Phase II</t>
  </si>
  <si>
    <t>South Fork Junction Creek Fish Passage Project (Phase 1)</t>
  </si>
  <si>
    <t>Muddy Creek riparian, wetland, and upland maintenance</t>
  </si>
  <si>
    <t>Southern Region Riparian Restoration FY21</t>
  </si>
  <si>
    <t>Sagebrush Ecosystem Alliance (SEA) Coordinator FY 2021</t>
  </si>
  <si>
    <t>Freeport Drain Wetlands</t>
  </si>
  <si>
    <t>DWR-NRCS Farm Bill Biologists FY21</t>
  </si>
  <si>
    <t>Culver's Spring Sage Brush Steppe Restoration Phase I</t>
  </si>
  <si>
    <t>Helper River Revitalization - Phase VI (Final Phase)</t>
  </si>
  <si>
    <t>Utah Lake Shoreline Restoration (FY2021): Year 12</t>
  </si>
  <si>
    <t>Bookcliffs East Water Developments</t>
  </si>
  <si>
    <t>Lake Canyon Stream Improvements Phase II</t>
  </si>
  <si>
    <t>Megafire impacts on terrestrial and aquatic ecosystems and management interventions to protect wildlife habitat and watershed hydrology FY2021</t>
  </si>
  <si>
    <t>Wolf Creek Ranches Sagebrush Mowing FY-21</t>
  </si>
  <si>
    <t>MDF Stewardship Position FY21</t>
  </si>
  <si>
    <t>Stewart Lake WMA Uplands Renovation Phase 1</t>
  </si>
  <si>
    <t>Book Cliffs West Water Developments and Spike Treatment</t>
  </si>
  <si>
    <t>Indian Peaks WMA Mule Deer Habitat Improvement Project Phase II</t>
  </si>
  <si>
    <t>Baker Farm Drainage Restoration and Demonstration Area</t>
  </si>
  <si>
    <t>Annabella WMA Upland Habitat Improvement Project Phase III</t>
  </si>
  <si>
    <t>Proposed</t>
  </si>
  <si>
    <t>MORGAN</t>
  </si>
  <si>
    <t>GARFIELD,PIUTE,KANE</t>
  </si>
  <si>
    <t>GARFIELD</t>
  </si>
  <si>
    <t>KANE</t>
  </si>
  <si>
    <t>BEAVER</t>
  </si>
  <si>
    <t>IRON</t>
  </si>
  <si>
    <t>SEVIER</t>
  </si>
  <si>
    <t>SAN JUAN</t>
  </si>
  <si>
    <t>WASATCH</t>
  </si>
  <si>
    <t>UTAH</t>
  </si>
  <si>
    <t>UTAH,JUAB</t>
  </si>
  <si>
    <t>BOX ELDER</t>
  </si>
  <si>
    <t>TOOELE,JUAB</t>
  </si>
  <si>
    <t>SUMMIT,SALT LAKE</t>
  </si>
  <si>
    <t>JUAB,TOOELE</t>
  </si>
  <si>
    <t>JUAB</t>
  </si>
  <si>
    <t>CACHE</t>
  </si>
  <si>
    <t>UINTAH</t>
  </si>
  <si>
    <t>TOOELE</t>
  </si>
  <si>
    <t>UTAH,SANPETE</t>
  </si>
  <si>
    <t>UTAH,PIUTE</t>
  </si>
  <si>
    <t>SEVIER,EMERY,SANPETE</t>
  </si>
  <si>
    <t>SANPETE</t>
  </si>
  <si>
    <t>EMERY</t>
  </si>
  <si>
    <t>DAGGETT</t>
  </si>
  <si>
    <t>WAYNE,SEVIER</t>
  </si>
  <si>
    <t>GRAND</t>
  </si>
  <si>
    <t>SALT LAKE,WASATCH,UTAH</t>
  </si>
  <si>
    <t>IRON,BEAVER</t>
  </si>
  <si>
    <t>CARBON</t>
  </si>
  <si>
    <t>WAYNE</t>
  </si>
  <si>
    <t>SUMMIT</t>
  </si>
  <si>
    <t>DUCHESNE</t>
  </si>
  <si>
    <t>KANE,GARFIELD</t>
  </si>
  <si>
    <t>SEVIER,MILLARD</t>
  </si>
  <si>
    <t>UTAH,WASATCH</t>
  </si>
  <si>
    <t>RICH,CACHE</t>
  </si>
  <si>
    <t>DAGGETT,UINTAH</t>
  </si>
  <si>
    <t>GRAND,SAN JUAN</t>
  </si>
  <si>
    <t>SUMMIT,WASATCH</t>
  </si>
  <si>
    <t>SALT LAKE,DAVIS</t>
  </si>
  <si>
    <t>SANPETE,JUAB,UTAH,WASATCH</t>
  </si>
  <si>
    <t>SANPETE,UTAH</t>
  </si>
  <si>
    <t>RICH</t>
  </si>
  <si>
    <t>SEVIER,PIUTE</t>
  </si>
  <si>
    <t>SALT LAKE,DAVIS,WEBER,BOX ELDER,CACHE</t>
  </si>
  <si>
    <t>BEAVER,IRON</t>
  </si>
  <si>
    <t>UINTAH,DAGGETT</t>
  </si>
  <si>
    <t>BEAVER,IRON,KANE,WASHINGTON,WAYNE,MILLARD,PIUTE,SEVIER,GARFIELD</t>
  </si>
  <si>
    <t>Box Elder</t>
  </si>
  <si>
    <t>Strawberry</t>
  </si>
  <si>
    <t>Hamlin Valley</t>
  </si>
  <si>
    <t>Bald Hills</t>
  </si>
  <si>
    <t>Uintah</t>
  </si>
  <si>
    <t>Sheeprock Mountains</t>
  </si>
  <si>
    <t>Carbon</t>
  </si>
  <si>
    <t>Rich-Morgan-Summit</t>
  </si>
  <si>
    <t>Parker Mountain-Emery</t>
  </si>
  <si>
    <t>Bald Hills,Panguitch</t>
  </si>
  <si>
    <t>Panguitch</t>
  </si>
  <si>
    <t>Panguitch,Parker Mountain-Emery</t>
  </si>
  <si>
    <t>Kendall Bagley</t>
  </si>
  <si>
    <t>Paul Burnett</t>
  </si>
  <si>
    <t>Allan Bate</t>
  </si>
  <si>
    <t>Erica Shotwell</t>
  </si>
  <si>
    <t>Stan Gurley</t>
  </si>
  <si>
    <t>Stan Beckstrom</t>
  </si>
  <si>
    <t>Melissa Wardle</t>
  </si>
  <si>
    <t>Dan Fletcher</t>
  </si>
  <si>
    <t>Martin Esplin</t>
  </si>
  <si>
    <t>Jeremy Cox</t>
  </si>
  <si>
    <t>Dustin Schaible</t>
  </si>
  <si>
    <t>Melanie Mendenhall</t>
  </si>
  <si>
    <t>Gabriel Bissonette</t>
  </si>
  <si>
    <t>Douglass Bayles</t>
  </si>
  <si>
    <t>Anthony Gray</t>
  </si>
  <si>
    <t>Bryan Engelbert</t>
  </si>
  <si>
    <t>Mark Farmer</t>
  </si>
  <si>
    <t>Brad Jessop</t>
  </si>
  <si>
    <t>Robert Edgel</t>
  </si>
  <si>
    <t>Karen Hartman</t>
  </si>
  <si>
    <t>Natasha Hadden</t>
  </si>
  <si>
    <t>Cameron McQuivey</t>
  </si>
  <si>
    <t>George Garcia</t>
  </si>
  <si>
    <t>Jason Villwock</t>
  </si>
  <si>
    <t>Jake Schoppe</t>
  </si>
  <si>
    <t>Shane Hill</t>
  </si>
  <si>
    <t>Nels Rasmussen</t>
  </si>
  <si>
    <t>Devin Johnson</t>
  </si>
  <si>
    <t>Masako Wright</t>
  </si>
  <si>
    <t>Boyd White</t>
  </si>
  <si>
    <t>Shane Woolsey</t>
  </si>
  <si>
    <t>Nicholas Mustoe</t>
  </si>
  <si>
    <t>Kelly Cornwall</t>
  </si>
  <si>
    <t>John Pell</t>
  </si>
  <si>
    <t>Pat Rainbolt</t>
  </si>
  <si>
    <t>Trevor Frandsen</t>
  </si>
  <si>
    <t>Rick Oyler</t>
  </si>
  <si>
    <t>Bryce Monroe</t>
  </si>
  <si>
    <t>Derek Christensen</t>
  </si>
  <si>
    <t>Nic Braithwaite</t>
  </si>
  <si>
    <t>Guy Wilson</t>
  </si>
  <si>
    <t>Mark Atwood</t>
  </si>
  <si>
    <t>Steve Flinders</t>
  </si>
  <si>
    <t>Jordan Nielson</t>
  </si>
  <si>
    <t>Clint Wirick</t>
  </si>
  <si>
    <t>Kendall Nelson</t>
  </si>
  <si>
    <t>Cody Pollock</t>
  </si>
  <si>
    <t>Kent Sorenson</t>
  </si>
  <si>
    <t>Michael Golden</t>
  </si>
  <si>
    <t>Bob Christensen</t>
  </si>
  <si>
    <t>Nicole Nielson</t>
  </si>
  <si>
    <t>Jonathan Paklaian</t>
  </si>
  <si>
    <t>Kevin Faucher</t>
  </si>
  <si>
    <t>Ryan Mower</t>
  </si>
  <si>
    <t>Sean Kelly</t>
  </si>
  <si>
    <t>Kyle Yurkovich</t>
  </si>
  <si>
    <t>Cory Norman</t>
  </si>
  <si>
    <t>Rowdy Walch</t>
  </si>
  <si>
    <t>Christina Hacker</t>
  </si>
  <si>
    <t>Pj Abraham</t>
  </si>
  <si>
    <t>Jeff Sanocki</t>
  </si>
  <si>
    <t>Garry Brown</t>
  </si>
  <si>
    <t>Tom Platero</t>
  </si>
  <si>
    <t>Steven Barker</t>
  </si>
  <si>
    <t>Shawn Peterson</t>
  </si>
  <si>
    <t>Maggie Dalene</t>
  </si>
  <si>
    <t>Riley Bergseng</t>
  </si>
  <si>
    <t>Justin Robinson</t>
  </si>
  <si>
    <t>John Reese</t>
  </si>
  <si>
    <t>Russ Bigelow</t>
  </si>
  <si>
    <t>Calvin Black</t>
  </si>
  <si>
    <t>James DeRito</t>
  </si>
  <si>
    <t>Kara Dohrenwend</t>
  </si>
  <si>
    <t>Darren Williams</t>
  </si>
  <si>
    <t>Brant Hallows</t>
  </si>
  <si>
    <t>Chad Cranney</t>
  </si>
  <si>
    <t>Jerrad Goodell</t>
  </si>
  <si>
    <t>Daniel Keller</t>
  </si>
  <si>
    <t>Ethan Hallows</t>
  </si>
  <si>
    <t>Scott Chamberlain</t>
  </si>
  <si>
    <t>Tory Mathis</t>
  </si>
  <si>
    <t>Stacy Smith</t>
  </si>
  <si>
    <t>Nathan Long</t>
  </si>
  <si>
    <t>Barb Smith</t>
  </si>
  <si>
    <t>James McRae</t>
  </si>
  <si>
    <t>Morgan Mendenhall</t>
  </si>
  <si>
    <t>Mike Bertagnolli</t>
  </si>
  <si>
    <t>Kristy Groves</t>
  </si>
  <si>
    <t>Cassie Mellon</t>
  </si>
  <si>
    <t>Chance Broderius</t>
  </si>
  <si>
    <t>Danny Summers</t>
  </si>
  <si>
    <t>Rhett Boswell</t>
  </si>
  <si>
    <t>Calee Lott</t>
  </si>
  <si>
    <t>Mike Kolendrianos</t>
  </si>
  <si>
    <t>Eric McCulley</t>
  </si>
  <si>
    <t>Eric Ellis</t>
  </si>
  <si>
    <t>Sam St. Clair</t>
  </si>
  <si>
    <t>Stan Baker</t>
  </si>
  <si>
    <t>Charlie Holtz</t>
  </si>
  <si>
    <t>Kevin Bunnell</t>
  </si>
  <si>
    <t>Tony Richards</t>
  </si>
  <si>
    <t>Bureau of Land Management</t>
  </si>
  <si>
    <t>U.S. Forest Service</t>
  </si>
  <si>
    <t>Rim to Rim Restoration</t>
  </si>
  <si>
    <t>Helper City</t>
  </si>
  <si>
    <t>Private Landowner</t>
  </si>
  <si>
    <t>Pheasants Forever</t>
  </si>
  <si>
    <t>kendallbagley@utah.gov</t>
  </si>
  <si>
    <t>pburnett@tu.org</t>
  </si>
  <si>
    <t>abate@blm.gov</t>
  </si>
  <si>
    <t>eshotwell@blm.gov</t>
  </si>
  <si>
    <t>stangurley@utah.gov</t>
  </si>
  <si>
    <t>stanbeckstrom@utah.gov</t>
  </si>
  <si>
    <t>mwardle@blm.gov</t>
  </si>
  <si>
    <t>dfletche@blm.gov</t>
  </si>
  <si>
    <t>mesplin@blm.gov</t>
  </si>
  <si>
    <t>jcox@blm.gov</t>
  </si>
  <si>
    <t>dschaible@blm.gov</t>
  </si>
  <si>
    <t>mmendenh@blm.gov</t>
  </si>
  <si>
    <t>gbissone@blm.gov</t>
  </si>
  <si>
    <t>dbayles@blm.gov</t>
  </si>
  <si>
    <t>aagray@fs.fed.us</t>
  </si>
  <si>
    <t>bengelbert@utah.gov</t>
  </si>
  <si>
    <t>markfarmer@utah.gov</t>
  </si>
  <si>
    <t>bdjessop@blm.gov</t>
  </si>
  <si>
    <t>redgel@utah.gov</t>
  </si>
  <si>
    <t>khartman@fs.fed.us</t>
  </si>
  <si>
    <t>nhadden@blm.gov</t>
  </si>
  <si>
    <t>cmcquive@blm.gov</t>
  </si>
  <si>
    <t>gcgarcia@fs.fed.us</t>
  </si>
  <si>
    <t>jvillwock@fs.fed.us</t>
  </si>
  <si>
    <t>jschoppe@fs.fed.us</t>
  </si>
  <si>
    <t>sahill@utah.gov</t>
  </si>
  <si>
    <t>nrasmussen@fs.fed.us</t>
  </si>
  <si>
    <t>devinjohnson@fs.fed.us</t>
  </si>
  <si>
    <t>masakowright@fs.fed.us</t>
  </si>
  <si>
    <t>boydwhite@utah.gov</t>
  </si>
  <si>
    <t>scwoolsey@fs.fed.us</t>
  </si>
  <si>
    <t>nmustoe@fs.fed.us</t>
  </si>
  <si>
    <t>kcornwall@fs.fed.us</t>
  </si>
  <si>
    <t>john.d.pell@usda.gov</t>
  </si>
  <si>
    <t>patrainbolt@utah.gov</t>
  </si>
  <si>
    <t>trevor.frandsen@usda.gov</t>
  </si>
  <si>
    <t>ricky.oyler@usda.gov</t>
  </si>
  <si>
    <t>blmonroe@fs.fed.us</t>
  </si>
  <si>
    <t>dgchristensen@blm.gov</t>
  </si>
  <si>
    <t>nicolasbraithwaite@utah.gov</t>
  </si>
  <si>
    <t>gswilson@fs.fed.us</t>
  </si>
  <si>
    <t>matwood02@fs.fed.us</t>
  </si>
  <si>
    <t>steveflinders@fs.fed.us</t>
  </si>
  <si>
    <t>jnielson@tu.org</t>
  </si>
  <si>
    <t>clint_wirick@fws.gov</t>
  </si>
  <si>
    <t>kfnelson@fs.fed.us</t>
  </si>
  <si>
    <t>cpollock@blm.gov</t>
  </si>
  <si>
    <t>kentsorenson@utah.gov</t>
  </si>
  <si>
    <t>mgolden@fs.fed.us</t>
  </si>
  <si>
    <t>rchristensen@fs.fed.us</t>
  </si>
  <si>
    <t>nicolenielson@utah.gov</t>
  </si>
  <si>
    <t>jonathan@gsenm.org</t>
  </si>
  <si>
    <t>kfaucher@fs.fed.us</t>
  </si>
  <si>
    <t>rmower@fs.fed.us</t>
  </si>
  <si>
    <t>skelly02@fs.fed.us</t>
  </si>
  <si>
    <t>kyle.yurkovich@gmail.com</t>
  </si>
  <si>
    <t>cnorman@fs.fed.us</t>
  </si>
  <si>
    <t>rowdy.walch@usda.gov</t>
  </si>
  <si>
    <t>chacker@fs.fed.us</t>
  </si>
  <si>
    <t>pjabraham@utah.gov</t>
  </si>
  <si>
    <t>jsanocki@fs.fed.us</t>
  </si>
  <si>
    <t>gdbrown@fs.fed.us</t>
  </si>
  <si>
    <t>tdplatero@utah.gov</t>
  </si>
  <si>
    <t>sabarker@blm.gov</t>
  </si>
  <si>
    <t>speterso@blm.gov</t>
  </si>
  <si>
    <t>maggiedalene@fs.fed.us</t>
  </si>
  <si>
    <t>norsk84@gmail.com</t>
  </si>
  <si>
    <t>jcrobinson@fs.fed.us</t>
  </si>
  <si>
    <t>jcreese@blm.gov</t>
  </si>
  <si>
    <t>rbigelow@fs.fed.us</t>
  </si>
  <si>
    <t>calvinblack@utah.gov</t>
  </si>
  <si>
    <t>jderito@tu.org</t>
  </si>
  <si>
    <t>kara@reveg.org</t>
  </si>
  <si>
    <t>darrenwilliams@blm.gov</t>
  </si>
  <si>
    <t>bhallows@blm.gov</t>
  </si>
  <si>
    <t>chadcranney@utah.gov</t>
  </si>
  <si>
    <t>jgoodell@blm.gov</t>
  </si>
  <si>
    <t>danielkeller@utah.gov</t>
  </si>
  <si>
    <t>ehallows@utah.gov</t>
  </si>
  <si>
    <t>scottchamberlain@utah.gov</t>
  </si>
  <si>
    <t>torymathis@utah.gov</t>
  </si>
  <si>
    <t>stacysmith@fs.fed.us</t>
  </si>
  <si>
    <t>nathanlong@utah.gov</t>
  </si>
  <si>
    <t>bsmith06@fs.fed.us</t>
  </si>
  <si>
    <t>jmmcrae@fs.fed.us</t>
  </si>
  <si>
    <t>morganmendenhall@utah.gov</t>
  </si>
  <si>
    <t>mbertagn@blm.gov</t>
  </si>
  <si>
    <t>kristy.groves@usda.gov</t>
  </si>
  <si>
    <t>cmellon@blm.gov</t>
  </si>
  <si>
    <t>cbroderius@utah.gov</t>
  </si>
  <si>
    <t>dannysummers@utah.gov</t>
  </si>
  <si>
    <t>rhettboswell@utah.gov</t>
  </si>
  <si>
    <t>calee.lott@usu.edu</t>
  </si>
  <si>
    <t>mkolendrianos@tnc.org</t>
  </si>
  <si>
    <t>eric.mcculley@riverrestoration.org</t>
  </si>
  <si>
    <t>eellis@utah.gov</t>
  </si>
  <si>
    <t>stclair@byu.edu</t>
  </si>
  <si>
    <t>stan@muledeer.org</t>
  </si>
  <si>
    <t>choltz@pheasantsforever.org</t>
  </si>
  <si>
    <t>kevinbunnell@utah.gov</t>
  </si>
  <si>
    <t>tdrichards@utah.gov</t>
  </si>
  <si>
    <t>This project will improve access to the Pioneer WMA property owned by the UDWR, project will consist of improving the road conditions by hauling gravel, installing needed culverts to divert spring run off and improving the condition of the road. Project will involve the Millard County Road Department that will partner with UDWR to complete the proposed project.</t>
  </si>
  <si>
    <t>Develop fish passage at the lowest Dalton Creek culvert.  Dalton Creek is a direct tributary stream to the Weber River, and supports spawning habitat, which is blocked by a culvert with at least a 4 ft vertical drop at the downstream end and another 2 foot drop at the upstream end of the culvert.  Because of surrounding infrastructure and the variable flow rate of the stream we see a need to secure a fish passage design for this culvert.</t>
  </si>
  <si>
    <t xml:space="preserve">This project will consist of the installation of a well, solar powered pump and replacement of approximately 1.5 miles of existing pipeline (The pipeline replacement is maintenance under an existing Cooperative Range Improvement Agreement.)_x000D__x000D_
_x000D__x000D_
</t>
  </si>
  <si>
    <t>.Installation of well, solar pump, storage tank, approximately 2.5 miles of pipe, and 3 water troughs. The well would fill up a storage tank that would then gravity flow to the water troughs. The well site is dependent upon whether or not water can be found at the proposed location.  If not, then the proposed well would be relocated to a site closer to the highway where water can be found.</t>
  </si>
  <si>
    <t>The Wagon Box Mesa catchment would be comprised of a 40,000 square foot collection apron; a storage tank of up to 125,000 gallons covered by a sheet metal lid;  an approximately 300' x  300' barbed-wire fence a 2 miles of 1 1/2 inch pipeline with two 750  1,000 gallon water trough.  There would be one new trough placed within the boundary of the Wagon Box Mesa Allotment and one trough place inside the boundary of the Death Hollow Allotment.</t>
  </si>
  <si>
    <t>This project would replace 15 miles of existing 1 1/4 PVC and HDPE pipe. The following is the lengths and size of pipe that would be replace for this project:  2.7  miles would be replaced with 2 inch HDPE SDR 7 332 PSI pipe, 1 mile would be replaced with 2 inch HDPE SDR 9 200 PSI pipe and 11.5 miles would be replaced with 1 1/2 HDPE 160 PSI pipe.  The pipe would be ripped into the existing Stair Canyon Pipeline right-of-way.</t>
  </si>
  <si>
    <t>The West Bench Water Catchment would be comprised of: a 40,000 square foot collection apron; a storage tank of up to 125,000 gallons covered by a sheet metal lid;  an approximately 300' x  300' barbed-wire fence;and a 2 mile 1 1/2 inch pipeline with three 750 to 1,000 gallon water troughs.</t>
  </si>
  <si>
    <t>The Four Mile Bench water catchment would be comprised of: a 40,000 square foot catchment (collection) apron; a storage tank of up to 125,000 gallons covered by a sheet metal lid;  an approximately 300' x  300' barbed-wire fence a 3 miles of 1 1/2 inch pipeline with three 750 to 1,000 gallon water troughs.</t>
  </si>
  <si>
    <t>This project would consist of replacing approximately one mile of existing pipeline from the Five Mile Spring to the Substation. Then a new pipeline would be installed from the substation and proceed west under Highway 89 onto the BLM lands on the west side of the Highway.  A new storage tank would be installed adjacent to the first Cockscoomb trough. Three new troughs would be installed as shown in the attached project map.</t>
  </si>
  <si>
    <t>Replace 8 miles of the existing Swallow Park Pipeline.  The existing pipe would be replace with 11/2 inch HDPE pipe.  The pipe would be ripped into the existing pipeline right-of-way with a Dozer, backhoe or trencher.  The project includes the installation of three new 12,500 gallon storage tanks that will be placed in the upper portion of the pipeline.  There would also be the installation of 5 new 750 to 1000 gallon troughs  in the same location as the current troughs.</t>
  </si>
  <si>
    <t>The Fifty Mile Bench Collection apron and Storage tank lid installation would be comprised of the replacement of the existing tin 150 foot by 100 foot (15,000 square feet) collection apron with a EPDM Liner .45mil.    The new storage tank lid would be comprised of a steel beams covered by roofing tin.  The BLM and permittee would complete all work for this project.</t>
  </si>
  <si>
    <t xml:space="preserve">1) The BLM proposes to remove encroaching pinyon and juniper trees (Phase 1) on approximately 4,758 acres of greater sage grouse habitat on BLM and state lands._x000D__x000D_
</t>
  </si>
  <si>
    <t>This will complete WRI # 3686 Hamlin Valley Habitat Restoration Project- Sagebrush Restoration Year 2.  1750 acres of previously chained BLM land that will have all residue and and live standing trees in the treatment polygons removed or reduced to Natural Resources Conservation Service height standards.</t>
  </si>
  <si>
    <t>Project will consist of removing older age class sagebrush to allow for new recruitment and diversity of younger sagebrush age classes while increasing grass and forb understory through inter-seeding with a tractor mounted broadcast seeder or possible aerially seeding using a fixed wing or helicopter.  This treatment will be approximately 62 acres.</t>
  </si>
  <si>
    <t>Hire a construction company to build a fishing pier at Fish Lake, Sevier County as specified in completed engineering plans.  Engineering firm would oversee and supervise construction of the pier.</t>
  </si>
  <si>
    <t>Restore BLM lands in Gunnison sage-grouse habitat.  Project will enhance forbs, sagebrush and grasses and remove encroaching juniper. This will also help to improve crucial deer and elk winter range and improve habitat for sage obligate species.</t>
  </si>
  <si>
    <t>Improve watershed, range conditions, wildlife migration corridor, and wildlife habitat using mastication following aerial seeding on 2,076.8 acres.</t>
  </si>
  <si>
    <t>Hamlin Valley - Sagebrush Restoration (Year 4) would result in the improvement of approximately 744 acres of BLM managed lands.</t>
  </si>
  <si>
    <t>The project is the removal the Pinyon-Juniper trees and seeding grasses, forbs, and shrubs in an area of approximately 3,350 acres. The reason for this treatment is improve habitat adjacent to the Bald Hills Priority Habitat Management Area. Reduction of heavy fuels to mitigate wildfire and increased forage for wildlife and livestock are also benefits of this project.</t>
  </si>
  <si>
    <t>Improve 2439 acres(BLM) and 310 acres(private) land for wintering mule deer, elk, livestock and reduce hazardous fuels near Manderfield, Utah by seeding and chaining pinyon-juniper woodland and older age class decadent sagebrush.</t>
  </si>
  <si>
    <t>Quichapa Lake is a federally designated lacustrine wetland that is periodically inundated, providing crucial stopover habitat for migratory birds as well as upland habitat that supports multiple game species. To improve wetland function and increase habitat effectiveness, this project will focus on removal of Tamarix spp. and replacing it with desirable vegetation.  Additionally, this project will focus on diversifying upland vegetation to promote hunting and recreational opportunities.</t>
  </si>
  <si>
    <t>Masticate and seed approximately 725 acres of pinyon and juniper east of the Indian Peak Game Management Area and adjacent to the recently completed Pine-Valley Antelope hand thinning. The project would occur only on BLM lands (the adjacent state land has been treated). The project would construct a 3-rail post and pole fence to exclude grazing from Meadow Spring, Mackelprang WF and Chokecherry Spring.  _x000D__x000D_
_x000D__x000D_
This project was proposed last year but was unfunded so it is being proposed for FY 2021.</t>
  </si>
  <si>
    <t>This collaborative BLM and FFSL project is needed to complete the third phase of initial Russian olive and tamarisk treatment and resprout treatments along the San Juan river using frill cut, lop/scatter, and mastication.  Objectives include: restoring riparian vegetation communities, reducing the risk of wildfire, wildlife habitat, off-channel fish habitat, and improving river recreational experience. This is a continuation of WRI #4174 which incorporated and replaced WRI #3779.</t>
  </si>
  <si>
    <t>Arrowhead (Hamlin Valley) - Vegetation Enhancement Project would continue the Hamlin Valley vegetation restoration work and would continue to result in the immediate removal of pinyon pine and juniper from the sagebrush community on approximately 2253 acres of BLM managed lands in crucial winter/summer/brood-rearing sage grouse habitat.  This will be a continuation of the Hamlin Valley Restoration Project and would finish all initial work in the Spanish George area and begin project work north.</t>
  </si>
  <si>
    <t>Improve 803 acres of brood rearing habitat for sage grouse by implementing a mosaic treatment pattern in sagebrush habitat.</t>
  </si>
  <si>
    <t>Expand and improve approximately 460 acres of sagebrush habitat for greater sage-grouse in the eastern part of the Sheeprock population area, near the Maple Springs lek, by removing expanding juniper.</t>
  </si>
  <si>
    <t>Expand and improve approximately 1,950 acres of sagebrush habitat for greater sage-grouse in the southern part of the Sheeprock SGMA by removing existing juniper and seeding where necessary.</t>
  </si>
  <si>
    <t>This project will work to improve watershed health in Parley's Canyon by reducing fire risk to communities and infrastructure, improve crucial fish and wildlife habitat and populations, and increase water quality and quantity, and sustainability of natural resources. It will accomplish these objectives through a collaborative partnership and by treating all aspects of the watershed from the upland conifer/aspen stands to the sagebrush/oakbrush plant communities and the riparian stream bottoms.</t>
  </si>
  <si>
    <t>This is a multi-component restoration project that will target both uplands, wetlands, and instream work. One of the main challenges is phragmites removal and this project will use mutliple techniques to address that issue. We will also do work to seed and plant native vegetation in the uplands and wetlands. Lastly , we will use BDAs and other low tech low methods to create stream channels and small ponds and increase fish and wildlife habitat.</t>
  </si>
  <si>
    <t>Expand and improve approximately 470 acres of sagebrush habitat for greater sage-grouse in the western part of the Sheeprock SGMA near the McIntyre lek by removing existing juniper.</t>
  </si>
  <si>
    <t>Expand and improve approximately 4,150 acres of sagebrush habitat for greater sage-grouse in the southeastern part of the Sheeprock SGMA near the Copperopolis lek by removing existing juniper and seeding where necessary.</t>
  </si>
  <si>
    <t>We will be conducting a juniper and pinyon removal project to improve forage quantity and quality for wildlife and livestock grazing. We will be bull hogging all possible Junipers, spraying cheat-grass with herbicide to remove this non-native grass and reduce fire danger and replace it with native grasses, forbs, and shrubs. We will also do stream restoration BDA work along Currant Creek. This is a multifaceted project to improve the overall health of the watershed.</t>
  </si>
  <si>
    <t>This project is a collaboration of multiple partners to treat all aspects of the entire north Sheeprocks watershed.  We will be treating the uplands by removing PJ, planting shrubs and native forbs and grasses, building BDAs in the streams, bulding a fence around a trough to increase wet meadow habitat, and enhancing and protecting wetland areas.</t>
  </si>
  <si>
    <t>Beavers  have been eradicated or trapped out from many watersheds.  We now know how critical they are to maintaining the health of our watersheds and fish and wildlife populations.  Because of these benefits this project will work to restore beavers to watersheds where they have been eradicated. This project will provide the funds and infrastructure needed to accomplish this task to restore watershed health.</t>
  </si>
  <si>
    <t>This project is going to improve all aspects of the watershed by removing pinyon and juniper, stream restoration, shrub restoration, and other rangeland improvements. This project is a collaboration of USFS, UDWR, FFSL, NRCS, BLM, grazing associations, and private landowners. The USFS and NRCS are also bringing large amounts of additional funds to the project through a Joint Chief's Landscape Restoration Partnership grant.</t>
  </si>
  <si>
    <t>Phase 1 of the Markagunt Aspen Restoration Project will involve improving aspen stands on the Markagunt Plateau by mechanically thinning conifer and creating coppice openings within approx. 250 acres of aspen stands, prescribed fire within approximately 250 acres with 67 broadcast acres in coppice openings and all 250 acres have pile burning, and layout/marking/surveys within approximately 1034 acres of mixed aspen/conifer stands in preparation for future aspen mechanical thinning in Phase 2.</t>
  </si>
  <si>
    <t>This project will treat all aspects of the watershed from PJ removal, shrub plantings, Pole Creek Fire rehabilitation,  building ditches and check dams to catch sediment and stop erosion coming off of fire, and BDAs and other stream restoration on Thistle Creek.</t>
  </si>
  <si>
    <t>This project proposes to control rabbitbrush on 85 acres in the Blue Fly area on the Paunsaugunt management unit.  Rabbitbrush will be treated with a rotary mower and treated with a wet-mop type treatment that will apply herbicide immediately following cutting. Removal of the Rabbitbrush will allow for expansion of Threatened Utah Prairie dogs in adjacent occupied colonies as well as increase grass and forb production for other wildlife and livestock.</t>
  </si>
  <si>
    <t>Using data collected by the UDWR, BLM and other partners a mule deer (Odocoileus hemionus) migration corridor was identified running through the middle of an undeveloped area within the City of Eagle Mountain. The objectives of this phase of effort are to install fencing along roads, and improve habitat for migrating deer and other wildlife.</t>
  </si>
  <si>
    <t>This proposal combines multiple prescribed burn projects on the Manti La sal North Zone to improve chances of implementation within state fiscal year. These RX projects have been designed to promote aspen regeneration and restore ponderosa pine forests. These projects will improve watershed stability as well as forest health and diversity, improve wildlife habitat, and reduce hazardous fuel loading.</t>
  </si>
  <si>
    <t>Willow Phase 3 is a collaborative watershed restoration project between the USFS, UDNR, UDWR, and MDF.  Phase 3 will mechanically treat approximately 842 acres on USFS and adjacent private property.   Phase 3 will focus on improving overall watershed health by restoring healthy aspen component as well as reducing risk of catastrophic fire in areas where public and private infrastructure exist.</t>
  </si>
  <si>
    <t>A continuation of a 30,000 acre project to enhance wildlife habitat effectiveness and watershed health on the south end of the Sevier Plateau (Mt. Dutton).  Project is focused on PJ removal within sage-steppe and ponderosa pine.</t>
  </si>
  <si>
    <t>Improve 1,200 acres of habitat and provide fuels reduction at the Wildlife Urban Interface by completing of mastication/seeding and lop and pile treatments in sage brush steppe, mountain brush, ponderosa pine and riparian habitat types. Rebuild 50,240 feet of pasture boundary fence to facilitate treatment and rest of Phase II of this project. Reroute 9,337 feet of trail causing soil and water resource damage. Conduct 2,872 acres of cultural clearance for Phases I and Phase II of the project.</t>
  </si>
  <si>
    <t>Seed and bullhog 400 acres of the Hilltop Conservation Easement</t>
  </si>
  <si>
    <t xml:space="preserve">Lop/scatter approx.1829 acres (1297 acres on FS &amp; 532 on State) of phase I juniper, decommission about 8.9 miles of unauthorized routes, treat approx. 250 acres of noxious weeds &amp; conduct archaeological surveys for 5,451 acres for future mastication projects near Hardware Ranch. Enhance angler access to a Blue Ribbon water, protect water quality in Blacksmith Fork, by creating angler parking areas, designated dispersed camp sites &amp; preventing sediment &amp; human waste from entering the stream._x000D__x000D_
_x000D__x000D_
</t>
  </si>
  <si>
    <t>The project proposes spraying for noxious and invasive weeds and shrub planting at Murray Property on FS to restore Mule Deer crucial winter habitat.</t>
  </si>
  <si>
    <t>Upper Valley Phase 2 project (WRI ID # 5195), is a continuation of the Upper Valley Project (WRI ID # 4711).Improve habitat for wildlife species, including elk, deer, and small mammals. Improve watershed health, wildlife habitat and reduce fuel loading by managing conifer succession through the use of hand and mechanical techniques on 1,611 acres of Pinyon and Juniper and 661 acres of Ponderosa Pine.  Improve water quality within the proposed treatment area through multiple efforts.</t>
  </si>
  <si>
    <t>The New Canyon Phase 2 project is a collaborative watershed restoration project between the USFS, UDNR, and UDWR.  This phase will mechanically treat 189.8 acres within the New Canyon Drainage and will focus on areas of greatest concern where public and private infrastructure exist.  Post mechanically treatment additional phases will utilize prescribed fire to restore healthy aspen component and provide for watershed resilience.</t>
  </si>
  <si>
    <t>This phase of the project will address watershed and habitat needs across ecological communities. Mixed severity prescribed burns (500 acres) in seral aspen. In lower elevations,  lop and scatter (6,650 acres) of sagebrush communities and fuelbreak creation for the next phase of burning. The entire project is 26,000 acres south and east of Fish Lake within the Parker Mountain-Emery Sage Grouse Management Area. The proposed treatment area has active sage-grouse nesting and brood rearing habitat.</t>
  </si>
  <si>
    <t>Phase 5 of this project will involve improving aspen ecosystems on Monroe Mountain by mechanically thinning conifer from ~2,370 acres, ~312 acres mechanical thinning and fencing on private land, 447 acres of beetle killed spruce thinning and traditional timber sale, prescribed burning ~2,500-3,500 acres, pile burning ~700 acres, seeding ~2,500 acres,  and continuing monitoring efforts.</t>
  </si>
  <si>
    <t>The purpose of this phase of the project is to improve wildlife and fish habitat; including big game transition and winter range utilizing mixed mechanical treatments to treat ~6,145 acres and prescribed fire to treat 1,800-3,800 acres of mountain brush and sagebrush/grass/forb areas. This project will also treat 33 acres for defensible space along with a water development that will be a multi-purpose water system.  This is a multi phase project that will be implemented over the next 2-4 years.</t>
  </si>
  <si>
    <t>This project is a continuation of previous mechanical fuels reduction treatments including work with mastication machinery as well as chainsaw cutting on over 2,500 acres. Work will occur on FS, BLM and Private lands in the Joes Valley area.</t>
  </si>
  <si>
    <t>The Deer spring wildlife and fuels reduction project is primarily a conifer (PJ) removal project designed to improve up to 4,216 acres of Mule Deer parturition and migration habitat.  The project will also reduce fuels and create defensible space around the Wildland Urban Interface area of Deer Springs Ranch._x000D__x000D_
_x000D__x000D_
Phase 1 treats up to 3,103 acres reducing fire hazard and improve forest health and habitat conditions.</t>
  </si>
  <si>
    <t>This Phase of the project will address watershed and habitat needs across ecological communities. We plan to lop and scatter 9,893 acres of Pinyon and Juniper vegetation type communities. Future phases in this area will include additional lop and scatter and mastication treatments of Pinyon and Juniper on an additional 6,000 acres.</t>
  </si>
  <si>
    <t>This project is part of the Fishlake National Forest Wildlife Habitat Improvement Project. The purpose of this project is to improve wildlife habitat including big game winter range, improve watersheds, rangeland and decrease the risk of catastrophic fires by mechanically thinning pinion/juniper from approximately 6,622 acres of sagebrush/grass/forb areas on the south east side of the Pahvant range. Approximately 5592 acres will be lop and scatter and approximately 1030 acres will be hand thin.</t>
  </si>
  <si>
    <t>Greater sage-grouse are considered a landscape species that require a diverse plant community to provide cover and forage (that will supply insects to feed its young). The Mckee Bench area of Shiner Basin lacks a sagebrush component and has little forb diversity in the current vegetative community. To increase diversity and quality of habitat we propose to drill seed 222 acres with sagebrush, forbs and grasses.The seeding would occur in the fall of 2020 using a rangeland drill.</t>
  </si>
  <si>
    <t>The Northern Little Valley area has been identified as a Utah Prairie Dog (UPD) translocation area by the UPDOG and UPDRIT working groups.  The area was burned in the 2007 Greenville Bench Wildfire and chained/aerially seeded.  To make the area suitable for UPDs the chained/burned pinyon and juniper and scattered small green trees within the chained area would need to be removed to eliminate raptor perching opportunities.  The project will encompass 415 acres of bull hog treatment.</t>
  </si>
  <si>
    <t>The Buckhorn Flat and Sway Backknoll areas have been identified as a potential Utah Prairie Dog (UPD) translocation area by the UPDOG and UPDRIT working groups. In addition, these areas are within important mule deer habitat; specifically, Swayback Knoll (mule deer winter range).  Phase 1 of the project will encompass approximately 900 acres (300 acres - Swayback Knoll and 600 acres (Buckhorn Flat) of chaining/seeding.</t>
  </si>
  <si>
    <t>Expand and improve habitat for greater sage-grouse in the southern part of the Sheeprock SGMA by removing existing junipers in areas that were seeded but not masticated last year, and seeding and masticating areas of juniper encroachment, and improving riparian areas with In-Stream Structures.</t>
  </si>
  <si>
    <t>This project proposes to improve habitat for the federally protected Utah prairie dog habitat at three separate sites. A one-way Ely chain method will be employed to remove the dead sagebrush skeletons (242 acres), which were sprayed with Tebuthiron (Spike 20) in 2017.  Aerial seeding to diversify perennial grasses and forbs will be necessary (63 acres) where the understory is lacking desirable perennial grasses and forbs.</t>
  </si>
  <si>
    <t>The project would seek to increase abundance and diversity of fish and wildlife in about .5 miles of stream and 26 acres along the lower Beaver River near Minersville Reservoir using the following techniques: (1) streambanks would be shaped and sloped, (2) woody debris would be added for instream habitat, (3) the riparian corridor would be planted and seeded with a mixture of desirable vegetation, (4) livestock grazing would be fenced and managed, (5) Russian Olive and Tamarisk would be removed.</t>
  </si>
  <si>
    <t>This project, encompassing private, state, &amp; federal lands in Grand County, will enhance 147 acres along the Dolores River through:_x000D__x000D_
(1) Woody invasive removal underneath two large cottonwood galleries with vehicle access and additional removal in raft-only accessible areas;_x000D__x000D_
(2) Control of herbaceous weeds &amp; tamarisk re-sprouts using a combination of prescribed grazing and herbicide application;_x000D__x000D_
(3) Grow-out of native species naturally occurring at Robert's Bottom;</t>
  </si>
  <si>
    <t>Targeting infection and diseased Montane vegetation species in Salt Lake, Wasatch and Utah counties. On the Salt Lake Ranger District and Pleasant Grove Ranger District. This will be accomplished through many different projects as phases progress. This year will primarily target fuels mitigation work and best practices and applications. Priority given to watershed maintenance and improvements and out year NEPA planning.</t>
  </si>
  <si>
    <t>Prescribed fire projects on the Moab/Monticello District of the Manti-La Sal National Forest have been designed to promote aspen regeneration and restore ponderosa pine forests to improve forest health, diversity and wildlife habitat. Five different prescribed burning projects have been bundled in this proposal to increase the probability of implementation during a one year time period.</t>
  </si>
  <si>
    <t>Remove invading P/J, via primarily contract chainsaw crew(s) through lop and scatter, to improve northern sage grouse habitat and associated sage-steppe community on approximately 2150 acres.  Also to improve riparian condition through conifer removal and fencing along Birch Creek west for core endemic Bonneville Cutthroat Trout.</t>
  </si>
  <si>
    <t>This is the third phase of upland treatments/pretreatment and riparian stabilization through low tech structures and planting in the upper Miller Creek Watershed.</t>
  </si>
  <si>
    <t>This project is to enhance and restore sagebrush steppe, wetland, springs, and aspen habitat in critical big game and sage grouse range.  This area has been identified by multiple partners as an important landscape to preserve and restore habitat for priority species.  This project will treat several habitat types on private/public land and and is a continuation of last years funded project thus creating a more contiguous area restored.</t>
  </si>
  <si>
    <t>This project is intended to reduce pinyon and juniper infill and expansion.  The objectives of this project include maintaining and/or improving vegetative resilience by increasing abundance and diversity of native shrubs and perennial herbs and enhancing/restoring sagebrush steppe in critical big game and sage-grouse range. This area has been identified by multiple partners as an important landscape to preserve and restore habitat for priority species.</t>
  </si>
  <si>
    <t>The purpose of this project is to improve water quality, create a more fire resilient landscape, maintain and enhance riparian areas and wildlife habitat.  Phase II proposes removing pinyon pine and juniper trees from approximately 2,470 acres of riparian areas, sagebrush grasslands and mountain shrub communities.</t>
  </si>
  <si>
    <t>Improve 2064 (BLM 1984), (State 80) acres of critical mule deer and elk winter range by removing pinyon-juniper trees through the use of a two-way "Ely" chain. We will be aerially seeding a combination of grasses, forbs, and shrubs to increase the understory for wildlife and livestock benefit.</t>
  </si>
  <si>
    <t>Improve wildlife habitat and reduce fuel loading to protect aquatic habitat for a remnant BCT population by reducing conifers through mastication (77 acres), lop and pile (346 acres), and lop and scatter (212 acres), commercial timber harvest/machine piling  (67 acres), hand strip felling (28 acres) and mechanical strip felling (169 acres) treatments in sagebrush, ponderosa pine, aspen and mixed conifer communities. Timber harvest/machine piling and strip felling will prep 482 acres for Rx fire.</t>
  </si>
  <si>
    <t>This is the second phase of a collaborative, multi-year project to improve vegetation, wildlife habitat, and watershed conditions across a 10,676 acre USFS tract of land, plus adjacent surrounding private properties. Phase two will entail mechanical mastication on 1536 acres of federal lands and 638 acres of private lands.</t>
  </si>
  <si>
    <t>The purpose of this phase of the project is to take a collaborative approach to improve wildlife habitat; including big game transition and winter range by seeding and mechanically thinning pinion/juniper from ~4,861 acres of mountain brush and sagebrush/grass/forb areas. This project also will include 10 Miles of fencing along BLM/USFS boundary, and will treat 26 structures for defensible space along with improving an escape route for the Elk Country Estates.</t>
  </si>
  <si>
    <t>The purpose of this project is to improve the Sowers Canyon watershed through stream channel/fisheries improvements and wildlife habitat improvement. These improvements include reversing/deterring channel downcutting, increasing riparian, raising the water table, increasing water residence time for water quality purposes, and removing conifer encroachment from 974 acres of sagebrush/mountain brush communities within the watershed.</t>
  </si>
  <si>
    <t>This project is a continuation of previously funded project work benefiting sagebrush uplands and wet meadows for obligate species. Sagebrush seedling will be planted to provide islands of sagebrush that once established will provide seed for the surrounds areas. Blackbrush will be seeded and monitored to gain knowledge of restoration needs.</t>
  </si>
  <si>
    <t>Public/Private watershed-wide effort to increase healthy riparian communities in the Escalante River Watershed through woody invasive removal and maintenance. 2,252 acres of retreatment are proposed, in addition to 151 acres of grazing management. Included in this project is a study of breeding birds to determine their use of riparian areas during different stages of woody invasive treatments.</t>
  </si>
  <si>
    <t>This project includes a variety vegetation and other terrestrial  treatments.  The treatment includes pre-commercial thinning of  570 acres of lodgepole pine and restoration of stream channels.</t>
  </si>
  <si>
    <t>The Whiterocks Project is a multi-disciplinary project designed primarily around hazardous fuels reduction to a community at risk and protection of a rural community's culinary water. Ancillary activities would provide increased access for recreation and road improvements._x000D__x000D_
The majority of the project will include active forest management (EO 13855) to reduce hazardous fuel loads. The project is located within a Shared Stewardship Priority Area.</t>
  </si>
  <si>
    <t>This project is designed to remove encroaching pinyon and juniper stands and restore native Wyoming and black sagebrush/grass communities along the east slope of the Pahvant Mountians in order to reduce fuels, conserve soils, and improve livestock grazing and wildlife habitat .</t>
  </si>
  <si>
    <t>Implement large scale prescribed fire within the West Fork of the Duchesne River drainage to repair the current degraded landscape condition caused by a century of fire suppression.  Target 2,000 - 12,000 acres within 30,698 acre project area to improve wildlife habitat and forage, increase watershed resiliency, promote aspen, and mitigate risk to high severity fire through hazardous fuel reduction.</t>
  </si>
  <si>
    <t>Restoration of the Upper Soldier creek watershed through 5800 acres of prescribed fire with 4500 remaining acres. Improve the conditions in the Upper Soldier Creek Watershed, by improving wildlife habitat, improving recreational opportunities and modifying fuels. Looking for funding from WRI to complete the project. FS has already completed trail restoration, 66 foot shaded fuel break 20 miles in length, 1300 acres of broadcast burning and pile burning around and within project boundary.</t>
  </si>
  <si>
    <t>This project will involve multiple phases which in part will be a continuation of the ongoing work within the Beaver River Watershed.  This work includes projects to improve watershed health and diversity, water quality and yield, and provide opportunities for sustainable uses.  Ongoing and future projects include Timber Stand Improvement (TSI), vegetation treatments for fuels reduction (both mechanical and prescribed fire), wildlife habitat and range improvement.</t>
  </si>
  <si>
    <t xml:space="preserve">Drill a well in the Pass Creek drainage to replace the failing spring box._x000D__x000D_
_x000D__x000D_
Water Right Number: 61-144_x000D__x000D_
_x000D__x000D_
NEPA not yet completed._x000D__x000D_
_x000D__x000D_
</t>
  </si>
  <si>
    <t>The project will use prescribed fire and mechanical treatments to improve big game habitat, restore aspen ecosystems, reduce hazardous fuel loads, and decrease the risk of catastrophic wildfire. The project will be implemented over a 10 year span. Phase III of this project will focus on continue mechanical prep to prepare for future phases of prescribed burns. We have partnered with Mule Deer Foundation in oversight of the mechanical contracting portions of the project.</t>
  </si>
  <si>
    <t>Post fire conifer tree seedling planting within the burn scare of the Dollar Ridge fire. Tree planting will be conducted on private and State ownership. WRI has committed up to $200,000 (non-competitive funding) covering three years, starting in State fiscal year 2020 for tree planting efforts.</t>
  </si>
  <si>
    <t>Improve 22 acres of riparian habitat through vegetation improvements and water dispersion.</t>
  </si>
  <si>
    <t>Improve upland and riparian habitat, fire and fuel behavior and grazing management for the BLM, USFS and SITLA administered lands and adjacent private lands which are all part of the LSSC landscape where improvements are recommend by consensus by the LSSC   This will be a multi-year project to continue to increase the health and resiliency of important habitats to both livestock and wildlife and continue multiple use on the landscape.</t>
  </si>
  <si>
    <t>Landscape scale prescribed fire  (totaling 13,976 acres) is ready for implementation across the Logan Ranger District of the Uinta-Wasatch-Cache National Forest. The objectives of the fires is to regenerate aspen and improve wildlife habitat. As conditions allow over the next several years fire managers will burn specified units in 500-2000 acres increments following the red ryder timber sale. Treatment of noxious and invasive weeds will further improve and maintain wildlife habitat.</t>
  </si>
  <si>
    <t>This project would expand upon existing sage grouse projects completed in this area, by removing encroaching pinyon and juniper in sage-brush steppe areas. The entire project area is 4,507 acres. This project includes 1,060 acres of mastication and seeding of grasses/forbs, 651 acres harrow and seeding of grasses/forbs and 2,796 acres will be arch cleared for this project and for FY2022 future treatments.</t>
  </si>
  <si>
    <t>The proposed project includes 4,123 acres of hand cutting and scattering conifers within meadows on the south slope of the Uinta Mountains. These areas are typically located at the margins of the meadows or scattered young trees throughout. Tree diameter at breast height (dbh) to be cut ranges from 1-9 inches.</t>
  </si>
  <si>
    <t>Riparian and upland restoration to create watershed related restoration in the Mill Creek Watershed from the upper watershed on Forest Service lands to lower reaches in the town of Moab. Project activities will involve hand cutting, piling, herbicide treatments on invasive a well as native vegetation in need of some succession changes. Project activities cover private, BLM and USFS lands in the area.</t>
  </si>
  <si>
    <t>Lop and scatter 1,020 acres to enhance winter range habitat primarily for mule deer and reduce hazardous fuels near Cedar City and Summit Utah. The area contains all phases of pinyon-juniper encroachment the majority being phase 3. The proposed project would also be seeded.</t>
  </si>
  <si>
    <t>River/Habitat improvement with BDAs and construction of new Guzzlers.</t>
  </si>
  <si>
    <t>Improve winter mule deer habitat and reduce hazardous fuels near the Coral Pink Sand Dunes State Park and residential areas by mechanically mulching approximately 1969 acres, chain harrow approximately 1229 acres, and seeding areas of pinyon, juniper, and decadent sagebrush along County Road 43 and Sethy's Canyon roads (see map).</t>
  </si>
  <si>
    <t>The South Canyon (Panguitch Creek) treatment would expand upon existing sage grouse treatments completed between Hatch and Panguitch, UT.  The treatment would include improving 2,000 acres (see map) of sage grouse (PHMA), winter/summer mule deer range, elk range, pronghorn range and reduce hazardous fuels near Panguitch, Utah by mechanically mulching and seeding Phase III PJ woodlands.</t>
  </si>
  <si>
    <t>Bear River Watershed Resilience Phase 1 Project is a landscape-scale project that would restore aspen ecosystems, reduce hazardous fuel loads, improve wildlife habitat, and preserve wilderness character by using prescribed fire and mechanical treatments within the Bear River Watershed. Phase I of this project would hire an archaeological contractor to inform the NEPA analysis and to get SHPO concurrence.</t>
  </si>
  <si>
    <t>Improve soil, water and vegetation conditions within the Upper Provo Watershed to target shared stewardship goals for watershed health and reduction of hazardous fuels.  A variety of fuels and TSI treatments will be implemented. This projects seeks Shared Stewardship funding that will be matched by Utah CFLRP federal funding during State FY21. _x000D__x000D_
_x000D__x000D_
665 acres of Mastication _x000D__x000D_
790 acres of Small Wood Thinning_x000D__x000D_
292 acres Conifer Regen-group selection clear cut_x000D__x000D_
=1,747 acres total forest restoration</t>
  </si>
  <si>
    <t>Install 50-60 BDA's on Tie Fork. Year 3 work will be from near West Canyon then upstream 0.3 miles. This should be the final BDA phase before road removal and trail construction begins.</t>
  </si>
  <si>
    <t>Due to historic livestock grazing Rose Creek has degraded to a point where riparian vegetation cannot establish. The goal of this project is to provide riparian habitat for wildlife that would potentially become nuisances to the adjacent residential community below it. Through the use of an exclosure, in-stream structures to agrade the stream bed, and noxious weed treatments we will restore this stream and surrounding area to a state that will function as important wildlife riparian habitat.</t>
  </si>
  <si>
    <t>The project is the removal the Pinyon-Juniper trees and seeding grasses, forbs, and shrubs in an area of approximately 2,200 acres. The reason for this treatment is improve habitat adjacent to the Bald Hills Priority Habitat Management Area. Reduction of heavy fuels to mitigate wildfire and increased forage for wildlife and livestock are also benefits of this project.</t>
  </si>
  <si>
    <t>We will be planting sagebrush, antelope bitterbrush, four-wing saltbush, curlleaf mountain mahogany, and other shrub species where shrubs have been lost throughout the central region of Utah. This will be done to ensure the health of the watershed and to benefit wildlife species that rely upon these shrubs for food and cover.</t>
  </si>
  <si>
    <t>Historically there was more water on the Manti Meadows WMA property that filled several ponds for the benefit of wildlife. We have begun some work to increase water on the property and this will be the third phase of that work. We will also continue to treat cheatgrass and restore native vegetation.</t>
  </si>
  <si>
    <t>This project would expand upon existing sage grouse projects completed in this area, by removing encroaching pinyon and juniper in sage-brush steppe areas. This project includes 1,746 acres of arch clearance, seeding of grasses/forbs, and chaining. This entire project area (1,746) is directly adjacent to sage grouse Priority Habitat Management Area (PHMA) and potential Sage Grouse Management Areas (SGMA).</t>
  </si>
  <si>
    <t xml:space="preserve">Skyline West is a landscape scale Aspen restoration project treating approximately 40,000 to 50,000 acres with prescribed fire in a a 94,000 acre project area on the Manti-La Sal National Forest. Thirteen HUC 12 watersheds will directly benefit including 4 that are ranked in the top 20% of the Statewide Stewardship Assessment. This phase of the project is focusing on Archaeological and Wildlife surveys for NEPA analysis.  _x000D__x000D_
</t>
  </si>
  <si>
    <t>Phase 1 of this project focuses on restoration of fish habitat within the left and right forks of Huntington Creek in areas impacted by the Seeley Fire.</t>
  </si>
  <si>
    <t>Worked is proposed on two Bear Lake tributaries that contain Bonneville Cutthroat Trout. Three UTV stream fords will be improved on Laketown Creek in the canyon. Crossings will be improved with hardened fords or culverts to prevent erosion and sedimentation while maintaining access. Designs will be developed on North Eden Creek for an irrigation system, a perched culvert, and stream restoration to improve stream flows, fish passage, and fish habitat.</t>
  </si>
  <si>
    <t>A multi-agency project along the Colorado River that increases ecological resiliency by facilitating native plant community regeneration by mapping and removing exotic plant species and planting native species in slow recovery areas, while also opening and maintaining side channels and areas to facilitate growth of naturally occurring Colorado River fishes</t>
  </si>
  <si>
    <t>Pariette Wetlands water control enhancement to improve management capabilities of the system.</t>
  </si>
  <si>
    <t>The Utah Bureau of Land Management, Cedar City Field Office is proposing to start the Iron Springs Shooting Range/Three Peaks SRMA Vegetation project 1,300 acres  that are proposed to be masticated and seeded to reduce fuel hazards &amp; improve deer and antelope winter range.</t>
  </si>
  <si>
    <t>This project is designed to improve Deer/Elk winter range and primary habitat for sage obligate species, using a Bullhog and lop and scatter to remove excessive spread of Pinyon/Juniper.</t>
  </si>
  <si>
    <t>Lop and scatter pinyon/juniper trees within previously treated projects.</t>
  </si>
  <si>
    <t>Control and contain noxious weeds and invasive Phragmites on northern Utah Waterfowl Management Areas and along roadsides, ditches, and other waterways in Cache, Box Elder, and Weber Counties.</t>
  </si>
  <si>
    <t>The proposed project will target riparian areas infested with Russian olive and tamarisk by cutting and piling sawed trees, treating the stumps with herbicide, and placing limbed logs near the river to increase large woody debris input. The project will benefit fish and wildlife by addressing key habitat threats such as river channelization and invasive plants in the riparian zone. In addittion USU will develope a science-based and adaptive restoration, conservation and monitoring plan.</t>
  </si>
  <si>
    <t>In Phase 1b of this restoration project, we aim to build on previous efforts and lessons we have learned from experimental desert river restoration experiences to increase the spatial extent of restoration on the highly degraded lower San Rafael River, to benefit imperiled native fishes. For this phase, we propose to increase the density of instream structures (post assisted log structures - PALS), add large boulders, and continue non-native vegetation removal and native plantings.</t>
  </si>
  <si>
    <t>Adding additional Erosion Control Structures/BDA type structures to straight fork on both BLM and SITLA lands, planting willows, building an exclosure, and approximately 60 acres of lop &amp; Scatter to remove predator perches.</t>
  </si>
  <si>
    <t>To treat with herbicide cheatgrass which is gaining a hold within the UKC Glendale Bench mastication project (WRI #3953).</t>
  </si>
  <si>
    <t>Remove pinyon and juniper by hand thinning on approximately 2362 acres of BLM and state lands.</t>
  </si>
  <si>
    <t>Improve 3,089 acres of mule deer, elk, and sage-grouse winter range through pinyon and juniper tree removal (lop and scatter) including 2,800 acres of maintenance on previously treated projects and 270 acres of new treatments.</t>
  </si>
  <si>
    <t>The BLM in coordination with Utah Division of Wildlife Resources (UDWR) and the Southwest Desert Adaptive Resource Management local working group (SWARM) proposes to treat 1,250 acres of greater sage-grouse habitat that would result in the immediate removal of pinyon/juniper from the sagebrush community in crucial winter/summer/brood-rearing sage grouse habitat.</t>
  </si>
  <si>
    <t>This is a joint project with Utah DWR to implement aspen treatments to improve aspen health. Activities include hand cutting and pile burning to restore aspen communities and is broken into three implementation phases based on grazing rest rotations.</t>
  </si>
  <si>
    <t>The Harpole Mesa project is the implementation phase of Castle Valley project #4793 on USFS lands. Treatment of encroaching pinyon and juniper trees to maintain/improve big sagebrush and mountain shrub habitat and big game winter range.</t>
  </si>
  <si>
    <t>The purpose of this phase of the project is to improve wildlife and fish habitat; including big game transition and winter range utilizing a mixed mechanical method to treat ~4,755 acres of mountain brush and sagebrush/grass/forb areas. This project will also retreat/maintain an existing historical treatment and provide for 1 mile of aspen exclusion fencing.  This is a multi phase project that will be implemented over the next 2-4 years.</t>
  </si>
  <si>
    <t>This project includes cutting, skidding and decking of mostly dead Douglas-fir trees killed by Douglas-fir beetles utilizing a service contract to reduce present and future fuel loads.  Additional live trees exhibiting poor health and vigor, or with severe form defects will also treated.  The project area is approximately 524 acres.  Decked material will be sold via commercial timber contracts or permits after the service contract work is completed.</t>
  </si>
  <si>
    <t>Subalpine fir is slowly out-competing mature aspen stands in the mountains of southeast Cache County, causing increased fuels and decreasing wildlife habitat.  This project is intended to remove the fir before they have completely shaded out the aspen.  Five other similar nearby projects are completed or in the process and this project seeks to increase the total impact area and effectiveness of the other projects while spreading out the wildlife impacts on the treatments.</t>
  </si>
  <si>
    <t>We propose to continue our efforts to restore the South Fork Chalk Creek watershed through a wide range of actions including, pasture fencing, off-channel livestock watering, juniper removal, aspen regeneration, and BDA installation.</t>
  </si>
  <si>
    <t>Construct range improvements to protect spring and watershed resources, provide additional water and improve cattle distribution. The project includes water developments, drift fences and spring protection exclosures.  NEPA analysis will occur in 2020 and implementation is estimated to occur during the summer of 2021.  The requested funding will be for cultural clearances for approximately 686 acres associated with the NEPA analysis.</t>
  </si>
  <si>
    <t>The Greater Cart Creek Project is a large scale attempt to utilize shared stewardship funding on the Ashley National Forest to reduce hazardous fuels buildup in various timber habitats.  Initially the Ashley National Forest is seeking funding for archaeological and silvicultural survey work in addition to pre-NEPA enterprise teams funding to further analyze project development. Additionally, the USFS will be engaging in a planning project to address a low water stream crossing on Cart Ck.</t>
  </si>
  <si>
    <t>To continue the effort of creating valuable winter range habitat on northern region Wildlife Management Areas and FS ground via scalping in Bitterbrush, Sage Brush and forbs. Planting Starts of Bitterbrush, Sage Brush, Four Wing Salt Brush and Mahogany._x000D__x000D_
With assistance from the grazing permittee on the west side of Henefer, plan and install phase II of a pipeline and trough system for cattle and wildlife.</t>
  </si>
  <si>
    <t>This project would allow for treatments in any aspen community across the Ashley National Forest outside of Designated Wilderness.  The appropriate treatment(s) would be selected in each Aspen stand based on site-specific conditions after an on-the-ground assessment is completed to determine the ecological condition of the aspen stands.   This funding request is for the archeology surveys (115,000 acres) and silvicultural prescriptions (52,557 acres) needed to start implementing this project.</t>
  </si>
  <si>
    <t>Development of two springs, piping water to multiple troughs.</t>
  </si>
  <si>
    <t>White Sage Habitat Restoration Project will consist of reduction of pinyon and juniper fuel loading southeast of Kanosh, Utah.  Project will consist of several different methods within the Fillmore Forest Service and Private Landownership from Anchor chaining, reseeding of grass,forbsand shrubs to bullhog mastication of smaller pinyon-juniperj trees with skidsteer's to hand removal through lop and scatter methods.</t>
  </si>
  <si>
    <t>Phase I of this project will include a Lop and Scatter approximately 500 acres of pinyon and juniper and plateau/chain approximately 300 acres within mule deer winter range habitat on BLM land.</t>
  </si>
  <si>
    <t>Many tributary streams in northern Utah have experienced channelization and incision resulting in lack of floodplain connectivity, impacting both fish habitat and water quality. BDA's have proven to be successful in the right conditions. Because BDA projects are being done with different levels of monitoring and planning, we propose this regional BDA project that capitalizes on the economy of scale for project development, execution, and monitoring by consolidating them into a regional effort.</t>
  </si>
  <si>
    <t>Multiple small streams in the Grouse Creek watershed have undergone some level of incision and degradation due to loss of beavers in the system. This project will build on work completed in 2018 in Kimbell Creek and evaluate restoration needs in other drainages in the area such as Pine and Red Butte Creek.</t>
  </si>
  <si>
    <t>This project aims to remove five barriers to fish passage in South Fork Junction Creek, West Box Elder County in a three phased project. Phase 1 (this proposal) would fund engineering on all fiver barriers and begin construction on one diversion.</t>
  </si>
  <si>
    <t>This project will enhance and preserve existing native lowland riparian and cottonwood gallery habitat by removing light density woody invasives.  This project will re-treat regrowth of woody invasive from last years initial treatment.</t>
  </si>
  <si>
    <t>The dams created by beavers can improve riparian communities in several ways. Beaver dams can also create conflicts when they are too close to anthropogenic infrastructure. This project's objective is to relocate beavers from nuisance situations to watersheds within focus areas that historically supported beaver colonies, need fire rehabilitation,improve riparian health; thereby, restoring water table levels, floodplain connectivity, and improving riparian vegetation and wildlife habitats.</t>
  </si>
  <si>
    <t>A cooperative agreement between USU, MDF, DWR, BLM, NRCS, and more to support a Sagebrush Ecosystem Alliance Coordinator to enhance wildlife habitat projects in western Box Elder County on land managed by private landowners, the state, BLM, and Forest Service.</t>
  </si>
  <si>
    <t>This project will provide for attenuation, distribution and treatment of water quality concerns related to storm drain runoff associated with urban development in the local vicinity. The storm water discharge quality and quantity at the release location is constrained within an incised channel that does not allow for natural process such as bankfull flooding to occur. The storm water to be cleaned and utilized in a manner that will promote healthy sustainable wetlands.</t>
  </si>
  <si>
    <t>Continue funding four wildlife biologist's in NRCS area/field offices throughout the state to help deliver Farm Bill programs to benefit wildlife.</t>
  </si>
  <si>
    <t>Restore and/enhance 961.8 acres of sage brush steppe and meadow habitat for wildlife, livestock, and watershed health using herbicide, lop and scatter.</t>
  </si>
  <si>
    <t>Phase VI of the Helper River Revitalization Project is the final of six phases in this river corridor restoration strategy. This phase includes design, permitting, construction management and implementation of a fish passage and recreation project where an obsolete irrigation diversion with a 12' vertical drop currently exists. The proposed plan is to remove the obsolete infrastructure and return the site to a more natural configuration, allowing fish to move upstream.</t>
  </si>
  <si>
    <t>Continuation of a previously funded, multi-year project at Utah Lake. Removal of  Phragmites greatly benefits the watershed and habitat for wildlife. USU research indicates that aggressive treatment of Phragmites repetitively over at least three years is much more successful. As such, the Utah Lake Commission and Utah County's Weed Supervisor have identified 4313 acres of the most populated and critical habitat of the Utah Lake Shoreline for the three year aggressive treatment.</t>
  </si>
  <si>
    <t>Maintenance of nine existing ponds and construction of nine new big game guzzlers.</t>
  </si>
  <si>
    <t>Continue adjacent project (WRI project 4798) to finish in-stream channel improvements for natural channel design and stability and critical fish habitat.</t>
  </si>
  <si>
    <t>Climate change in the western U.S. is causing larger fires and more extreme precipitation events. When these two changes collide, they create massive ecosystem disturbance, affecting terrestrial and aquatic environments as well as human well-being. In October 2018, such a scenario occurred when the remnants of Hurricane Rosa dumped torrential rain on a two-week old, 610-km2 burn scar in central Utah.</t>
  </si>
  <si>
    <t>Improve meadow habitat by mowing encroaching sagebrush on private property</t>
  </si>
  <si>
    <t>Cooperative agreement between MDF and DWR to support a habitat specialist to establish and improve wildlife habitat, focusing on mule deer, throughout Utah on public and private land.</t>
  </si>
  <si>
    <t>Stewart Lake WMA Uplands Renovation Project will target areas on complex that have over abundance of invasive weeds and renovate these areas into a more complex and diverse vegetation composition to benefit ground nesting birds and other wildlife. _x000D__x000D_
Phase 1 will include the first year of treatment for 20-40 acres</t>
  </si>
  <si>
    <t>Improve forage for wildlife and livestock on the west side of the Book Cliffs through: maintenance of existing ponds, construction of new ponds, rebuilding old guzzler and construction of new guzzlers, and application of Tebuthiuron herbicide.</t>
  </si>
  <si>
    <t>This project is designed to improve mule deer habitat on the Indian Peaks Wildlife Management Area. We will utilize RX Fire (primary) OR Lop and Scatter, and Bullhog/RX Fire Fire Line Prep with seed (secondary) to accomplish our management objectives. Because of the uncertainty of being able to use RX fire in any given year.  If it is determined that RX cannot be used then the funding will used to do the Lop and Scatter and Bullhog work that is needed on the WMA.</t>
  </si>
  <si>
    <t>Restoration of seasonal drainage through the installation of fifty beaver dam analogs (BDAs) to slow water velocity, raise water channel, and recharging the water table. The BDA structures will reduce sediment loading, bank erosion and growth and stabilizing vegetation. The project site will serve as demonstration area to educate local landowners and USU students on such practices.</t>
  </si>
  <si>
    <t>This project will address the need to reduce the older age class Rabbit Brush that is associated with the Annabella  WMA.  The need to remove the Rabbit Brush is a must as it is overtaking the WMA, reducing upland game feed, human health hazard when hunting. Rabbit Brush will be removed through the use of a Wet Mower and Tordon 22K in the fall of the year.  Inter-seeding may be done in critical areas that will enhance upland game habitat.  We would also like to remove old existing fence lines.</t>
  </si>
  <si>
    <t>Arch survey already completed, this was done in house with the services of Monson Shaver (UDWR).</t>
  </si>
  <si>
    <t>As with all aquatic projects we anticipate applying for stream alteration permits, which will incorporate cultural resources.  However, the uncertainty around the area of disturbance requires us to rely upon the design so we can develop a construction plan and establish the scope of a needed cultural resources.</t>
  </si>
  <si>
    <t>The NEPA documentation (EA) is schedules to be completed by the end of 2017.  The cultural Resource survey for the new water well would be completed prior to the completion of the Sheep Creek Well EA.  The water right for this project is Number 89-114.</t>
  </si>
  <si>
    <t>The NEPA documentation (EA) is schedules to be completed by the end of 2017.  The cultural Resource survey for the new water well and pipeline would be completed prior to the completion of the NEPA document.  The water right for this project is Number 89-89.</t>
  </si>
  <si>
    <t>The NEPA documentation (EA) is schedules to be completed by the end of 2017.  The Cultural Resource survey for the new catchment will be completed by the end of 2017.  The water right for this project is Number 97-947.</t>
  </si>
  <si>
    <t>This project has already been surveyed for cultural resources.  This project is a maintenance project and will not go outside of the existing disturbs so no additional NEPA documentation will be done.  The water rights number for this project is 97-2011.</t>
  </si>
  <si>
    <t>The NEPA documentation (EA) is scheduled to be completed by the end of 2017.  The cultural Resource survey for the new water well would be completed prior to the completion of the Sheep Creek Well EA.  The water right for this project is Number 89-679.</t>
  </si>
  <si>
    <t>The NEPA documentation (EA) is schedules to be completed by the end of 2017.  The Cultural Resource survey would be completed prior to the completion of the Monument Water Development EA.  The water right for this project is Number 89-682.</t>
  </si>
  <si>
    <t xml:space="preserve">Th areas of this project that are located on BLM Lands will be surveyed for Cultural before implementation of the project.  The majority of this project occurs on private land owned by Washington County Water Conservancy District.  The permittees on the Cockscoomb and Five Mile Mountain allotments will consult with the Water Conservancy District before the project begin.  The water rights number for this project is 89-920.  No NEPA documentation is needed because the new disturbances will occur on the Private land portion of the project._x000D__x000D_
_x000D__x000D_
</t>
  </si>
  <si>
    <t>This project has already been surveyed for cultural resources.  This project is a maintenance project and will not go outside of the existing disturbance so no additional NEPA documentation will be done.  The water rights number for this project is 97-2011.</t>
  </si>
  <si>
    <t>No new NEPA or Cultural Resource Surveys are needed for this project.  The water right number for this project is 89-1316.  This water will be move in a change application to the catchment location.</t>
  </si>
  <si>
    <t xml:space="preserve">The NEPA/Final Decision documents were completed for the project area in June 2014 (Hamlin Valley EA).  The necessary cultural clearance has been completed.  Wildlife surveys will be completed prior to treatment._x000D__x000D_
</t>
  </si>
  <si>
    <t>The NEPA/Final Decision documents were completed for the project area in June 2014. Extensive monitoring data (upland and wildlife) has been collected to provide baseline data to determine the success of the treatments.  Along with the NRCS practice 645 Upland Wildlife Habitat Management, which allows NRCS and producer to evaluate the success, and other potential resource concerns that may need to be addressed.</t>
  </si>
  <si>
    <t>All Arch surveys and inventories will need to be completed and inventoried within the private property.  Project Manager and UDWR Archaeologist will work together to contract this out under state contract or Project manager will work with Monson Shaver to see if this could be surveyed in house and all SHIPO Consultations will go through UDWR for this project.  this will be determined on total survey acres to be completed and work load of UDWR Archaeologist.</t>
  </si>
  <si>
    <t>Forest Service NEPA for construction of the angling pier and expansion of the parking lot is completed._x000D__x000D_
_x000D__x000D_
DWR will secure ACOE permit before construction.</t>
  </si>
  <si>
    <t>NEPA and consultation with the USFWS, SHPO, and Tribes is currently being conducted. All compliance will be completed before project is put on the ground._x000D__x000D_
_x000D__x000D_
Secretarial Order 3336 (January 2015), which sets forth enhanced policies and strategies for preventing and suppressing rangeland fire and for restoring sagebrush landscapes impacted by fire across the West. These actions are essential for conserving habitat for sage-grouse.</t>
  </si>
  <si>
    <t>This project will be meet all standards and specifications of NRCS.  All environmental and cultural evaluations and clearances will take place as part of the NRCS standard.  All practices will be installed using the State of Utah contracting, allowing site mangers to author, oversee, and inspect the projects.</t>
  </si>
  <si>
    <t>The treatment would be rested from livestock grazing for a minimum of two years following project implementation to ensure adequate rest and seedling establishment._x000D__x000D_
_x000D__x000D_
The project was flagged in Fall 2015 and Cultural Clearances have been completed within the project area, which includes the following: 1. Bull Hog - 798 acres (Indian Peak)._x000D__x000D_
_x000D__x000D_
Extensive monitoring data (upland and wildlife) has been collected to provide baseline data to determine the success of the treatments.</t>
  </si>
  <si>
    <t>The NEPA/Final Decision documents were completed for the project area in December 2016._x000D__x000D_
The treatment would be rested from livestock grazing for a minimum of two years following project implementation to ensure adequate rest and seedling establishment._x000D__x000D_
_x000D__x000D_
The cultural contract will be issued in Spring 2019 and it is expected that the cultural clearances will be completed by late summer 2019. The treatment area will be flagged in Spring 2019. _x000D__x000D_
_x000D__x000D_
Extensive vegetative monitoring data has been collected to provide baseline data to determine the success of the treatments.</t>
  </si>
  <si>
    <t>Archaeological clearances are in progress and will be completed this spring. _x000D__x000D_
NEPA was signed in May, 2013. _x000D__x000D_
Wildlife clearances will be completed prior to implementation and any concerns will be properly mitigated prior to treatment.</t>
  </si>
  <si>
    <t xml:space="preserve">NEPA for the project area has been completed (Quichapa Wetland and Vegetation Enhancement Project (DOI-BLM-C010-2017-0048-EA)).  _x000D__x000D_
_x000D__x000D_
Cultural surveys will be completed prior to implementation where required.  _x000D__x000D_
_x000D__x000D_
</t>
  </si>
  <si>
    <t>The NEPA/Final Decision documents were completed for the project area in June 2014 (Hamlin Valley EA).  (Currently affected by litigation)_x000D__x000D_
A cultural inventory for the project was completed in 2018.  Sites will be avoided where required and incorporated into the mosaic design of the project where possible.   Other necessary clearances will be completed prior to project implementation such as cadastral, wildlife, etc._x000D__x000D_
_x000D__x000D_
Riparian Exclosures_x000D__x000D_
Cultural surveys  and wildlife surveys would be completed prior to construction of the project.</t>
  </si>
  <si>
    <t xml:space="preserve">NEPA, Section 7 Consultation, and Archaeological clearances are completed for this project including work at the Gold Mine Site (county and youth corps) and the San Juan River Mexican Hat to Glen Canyon National Recreation Area (youth corps).  A Determination of NEPA Adequacy (DNA) was completed and is tiered to the Programmatic Environmental Assessment Integrated Invasive Plant management Plan for the Monticello Field Office, DOI-BLM-UT-Y020-2013-006-EA. Implementation will occur outside of the Southwestern Willow Flycatcher and Yellow-Billed cuckoo nesting season (May 1- Aug 31). _x000D__x000D_
_x000D__x000D_
_x000D__x000D_
(1)  Programmatic Environmental Assessment Integrated Invasive Plant management Plan for the Monticello Field Office, DOI-BLM-UT-Y020-2013-006-EA._x000D__x000D_
This programmatic EA was tiered to Vegetation Treatments Using Herbicides on Bureau of Land Management Lands in 17 Western States -- Programmatic Environmental Impact Statement (PEIS) (USDI, 2007).  The EA provided analysis for 100 acres of mechanical treatment and 4000 acres of herbicide treatments within riparian areas located within the MFO.  BLM is implementing projects within these restrictions currently.  Work will continue on this scale until further NEPA analysis can be completed to expand and enhance project capabilities._x000D__x000D_
  _x000D__x000D_
(2)  Utah Noxious Weed Act, Rule R68-9.  April 2012_x000D__x000D_
The Utah Noxious Weed Act, in conjunction with San Juan County ordinances, state that it is the duty of every property owner to control and prevent the spread of noxious weeds on any land in their possession, or under their control, and shall serve as a warning that if they fail to comply with this notice, enforced weed control measures may be imposed at the direction of county authorities (Rule R68-9, 2012). _x000D__x000D_
_x000D__x000D_
(3)  Endangered Species Act (ESA), 1973, as amended.  _x000D__x000D_
_x000D__x000D_
(4)  Migratory Bird Treaty Act (1927), as amended. Seasonal bird restrictions will be followed._x000D__x000D_
_x000D__x000D_
(5)  Fish and Wildlife Coordination Act, 1958_x000D__x000D_
Section 7 consultation was accomplished as part of the required NEPA process.  All activities will be conducted outside of nesting and breeding seasons unless site specific surveys determine that work can proceed without impact to protected species.  Project implementation will be phased and designed in such a way that critical habitat will not be detrimentally impacted. _x000D__x000D_
_x000D__x000D_
(6)  Section 106 of the National Historic Preservation Act (NHPA), 1966, as amended_x000D__x000D_
Site specific cultural inventory will be conducted if deemed necessary by Agency archaeologists.  Treatment units will be designed to accommodate these values.  Tribal consultation was conducted as part of the NEPA process prior to project implementation.  NOTE: Our archaeologist is reviewing the polygons for any potential conflicts but expects little conflict or mitigation.  Arch sites have a low probability of occurrence within current or historic floodplains due to the nature of flood scour/deposition.   _x000D__x000D_
_x000D__x000D_
(7)   Monticello Pesticide Use Proposal (PUP) No. 2013-UTY020-01-P_x000D__x000D_
The Monticello PUP provides guidance for herbicide application within the field office.  All guidance, restrictions, and best management practices will be followed._x000D__x000D_
_x000D__x000D_
(8)  The Federal Land Policy and Management Act of 1976 (FLPMA), as amended (43 U.S.C. 1701 et seq.) is the basic authority for BLM activities._x000D__x000D_
FLPMA establishes the principle that public lands be retained in Federal ownership and provides for the management, protection, development, and enhancement of the public lands under the principles of multiple use, sustained development, and sustained yield._x000D__x000D_
</t>
  </si>
  <si>
    <t>The NEPA/Final Decision documents were completed for the project area in June 2014. (litigation EA dismissed, Updated NEPA planned to be sent out for public comment by February 2020)_x000D__x000D_
_x000D__x000D_
Cultural Clearance:_x000D__x000D_
_x000D__x000D_
Cultural clearance has been completed and ready to implement fall 2020 on 1,118 acres._x000D__x000D_
_x000D__x000D_
Cultural clearance needs to be completed on 2,031 acres. Part of this clearance will be for an adjacent project planned to be implemented fall of 2022.(See attached map in documents)_x000D__x000D_
_x000D__x000D_
All projects will be flagged by Cedar City Field office staff prior to implementation._x000D__x000D_
_x000D__x000D_
Extensive monitoring data will be collected to provide baseline data to determine the success of the treatments.</t>
  </si>
  <si>
    <t>NEPA was completed in spring of 2019, and the cultural clearance was completed in the summer of 2019.</t>
  </si>
  <si>
    <t>Cultural surveys are not needed for the proposed lop and scatter treatment. _x000D__x000D_
The programmatic Greater Sheeprocks Sage-grouse Habitat Restoration and Hazardous Fuels Treatment EA was completed August 2017. Site-specific NEPA, tiered to the 2017 programmatic EA, will be completed prior to treatment implementation.</t>
  </si>
  <si>
    <t>Cultural surveys were completed on BLM during Aug-Sep 2019. The Greater Sheeprocks Sage-grouse Habitat Restoration and Hazardous Fuels Treatment EA was completed in August 2017.  Tiered NEPA will be completed as needed in the winter of 2019/2020.</t>
  </si>
  <si>
    <t>This project will inclde funds to help the USFS to complete all necessary cultural and biological clearances for NEPA that will allow for this work to be done. All necessary stream alteration permitting has been done or will  be done before BDAs will be constructed. All cultural resources necessary for work on private land will be done before work begins.</t>
  </si>
  <si>
    <t>This type of treatment does not require archeological surveys or cultural surveys. However, DWR's Archeologist has an opportunity to review the project area to provide comments on general areas to avoid during the smashing phase of the treatment. Any stream alteration permits that are needed for BDAs will be completed prior to work being done.</t>
  </si>
  <si>
    <t>Cultural surveys are not needed for the proposed lop and scatter treatment. The programmatic Greater Sheeprocks Sage-grouse Habitat Restoration and Hazardous Fuels Treatment EA was completed August 2017. Site-specific NEPA, tiered to the 2017 programmatic EA, will be completed prior to treatment implementation.</t>
  </si>
  <si>
    <t>Cultural surveys were completed for the proposed approximate 3,000 acre mastication treatment in the Fall of 2019. The Greater Sheeprocks Sage-grouse Habitat Restoration and Hazardous Fuels Treatment EA was completed August 2017. Additional site-specific NEPA, tiered to the 2017 Greater Sheeprocks EA will be completed during the winter 2019/2020.</t>
  </si>
  <si>
    <t>The project is on private and SITLA land.  No NEPA is required as it is not on Federal land. An NRCS CPA 52 is complete for the private land. _x000D__x000D_
Cultural surveys will be completed before the project begins. _x000D__x000D_
Stream Alteration permits will be aquired before BDA construction begins.</t>
  </si>
  <si>
    <t>Categorical exclusion has been used by the USFS to maintain the current state and transition model._x000D__x000D_
NRCS CPA-52 looks at all impacts to the area of concern including soils, water, air, plants, animals, human, and energy.  It also looks at all resource concerns and provides the landowner or permittee with alternative choices for ways of dealing with resource concerns. _x000D__x000D_
_x000D__x000D_
NEPA and Stream Alteration permits have already been completed for Vernon, Little Valley, and Bennion Creeks.    The UDWR or Forest Service will conduct any necessary archaeological clearances in-house for this project. Any needed water rights will be purchased as well.  The UDWR has already created an agreement with SITLA to get water rights for 35 BDAs a year.</t>
  </si>
  <si>
    <t xml:space="preserve">We are working with BLM, USFS, and UDWR to accomplish the objective of restoring a keystone species to  3 watersheds in the central region in FY 2021. This will largely be a noninvasive project that utilizes a native species to restore health to the watershed, with exception of some BDA work to prepare release sites. We will reduce impacts as much as possible to reduce the amount of NEPA required. But all necessary NEPA or cultural clearances will be finished before project implementation (Before June 30, 2021).  The UDWR has been consulting with USFS and BLM to ensure that release of beavers will not be an issue for their agencies. There seems to be no concerns from USFS about Indian Creek or Salt Creek. However, we do still need to work with BLM to ensure that release of beavers on Deep Creeks will align with the Wilderness designation and BLM's mandates for land management. We will continue working with them to ensure that we are in compliance with any NEPA or wilderness stipulations. If necessary we can pull the Deep Creeks from the project and add another location or invest more in the other two sites. We will be completing  stream alteration permits where necessary as well to comply with the Army Core of Engineers requirements and water rights._x000D__x000D_
</t>
  </si>
  <si>
    <t>All Lop &amp; Scatter treatments being proposed in Year 1 thru 3 comply with NEPA, including SHPO concurrence.  All motorized route management actions comply with the Forest's Travel Plan and therefore do not require additional NEPA.  Road realignments and Mastication treatments planned for years 2 &amp; 3 of this effort are undergoing Small NEPA currently and should be available for treatment implementation during WRI years 2022 and 2023.  All noxious weed treatments are covered under NEPA for the Wasatch-Cache National Forest Plan.</t>
  </si>
  <si>
    <t>Cultural surveys will be conducted with funding from this proposal and a report will be submitted to SHPO.  Concurrence was received from USFWS that this project can be implemented._x000D__x000D_
_x000D__x000D_
National Environmental Policy Act (NEPA):_x000D__x000D_
_x000D__x000D_
All NEPA has been completed for this project. _x000D__x000D_
The NEPA decision has been loaded in the Documents portion of this proposal.</t>
  </si>
  <si>
    <t>Cultural resource surveys will be completed before project work begins. NEPA has already been completed for bullhog areas on USFS lands._x000D__x000D_
An NRCS CPA 52 will be completed for all private land.</t>
  </si>
  <si>
    <t>The proposed project is consistent with the Dixie Land and Resource Management Plan, and the Garfield County Resource plan.  Rabbit Brush is a Garfield County listed noxious weed (Garfield commission meeting minutes).  Treatment of noxious weeds is covered under the Dixie National Forest Noxious Weed EA Decision. No cultural resource surveys are required.</t>
  </si>
  <si>
    <t>We will conduct all necessary cultural clearances in-house with UDWR archaeologists prior to implementation.  Any actions taken on federal and state lands will be assessed by appropriate agencies and completed before actions occur.</t>
  </si>
  <si>
    <t xml:space="preserve">All four projects comply with direction in the Manti-La Sal Forest Plan, and have been through the NEPA process. All project have had BA/BE reports, archaeological clearance and SHPO concurrence (see attached NEPA documents)._x000D__x000D_
</t>
  </si>
  <si>
    <t>The Willow Fuels Project was analyzed under the Healthy Forest Restoration Act of 2003 (HFRA) authority. This project was subject to the objection process pursuant to 36 CFR 218. Subsequently, the final EA and draft_x000D__x000D_
DNFONSI made available on June 20, 2017 were subject to review and objection pursuant to 36 CFR 218 regulations._x000D__x000D_
A biological assessment was completed and determined there would be no effect to any federally listed species, proposed species, or critical habitat. The project complies with the Endangered Species Act consultation requirements using Counterpart Consultation Regulations and the Endangered Species Act (USDA Forest Service 2015a)._x000D__x000D_
A biological evaluation was completed for sensitive species. This project may impact individuals or habitat of the northern goshawk and three-toed woodpecker, but will not likely contribute to a trend towards Federal listing or loss of viability to the populations or species of these Forest Service sensitive species. There was a no impact determination on other Forest Service sensitive species (USDA Forest Service 2015b)._x000D__x000D_
Although there are wetlands and floodplains or flood prone areas in the project area, no adverse effects are anticipated. Design features have been included in the proposed action that minimize disturbance in these areas and provide for protection. The practices controlling operations are effective in minimizing disturbance when fully and properly implemented. Implementation is typically good for timber sale operations and road construction. No adverse effects are expected to the municipal supply watershed or drinking water source area (USDA Forest Service 2017a). The action meets the intent of the Clean Water Act and Executive Orders 11988 and 11990._x000D__x000D_
The project area is not within or adjacent to any congressionally designated areas, such as wilderness, wilderness study areas, or national recreation areas. The project area is not within a research natural area._x000D__x000D_
The project contains Inventoried Roadless Area (IRA). Mastication and burning would occur within the Big Horseshoe Roadless Area. Regional staff reviewed the project for consistency with the 2001 Roadless Area Conservation Rule (RACR) and concur the project is compliant with the 2001 RACR (USDA Forest Service 2015c)._x000D__x000D_
Cultural resource surveys have been completed for the proposed project. Consultation has been conducted with appropriate tribes. Design features for the management and protection of cultural resources have been included (USDA Forest Service 2016b). The State Historical Preservation Office (SHPO) was consulted and has concurred with the determination of No Historic Properties Affected. _x000D__x000D_
This proposal is consistent with to assess forest lands, develop a management program based on multiple-use, sustained-yield principles, and implement a resource management plan for each unit of the National Forest System. The EA and supporting documents, including specialist's reports in the Project Record, document interdisciplinary review as required by NEPA._x000D__x000D_
The Migratory Bird Treaty Act implements various bilateral treaties and conventions between the United States and four other counties for the protection of migratory birds. Under the act, taking, killing, or possessing migratory birds is unlawful. No adverse impacts would occur to any of the potentially occurring migratory bird species as a result of the Proposed Action. A wildlife specialist's report is included in the project record (USDA Forest Service 2015b)._x000D__x000D_
There are no designated wilderness areas, wilderness study areas, or National Recreation Areas within or nearby the proposed Potters Canyon project area._x000D__x000D_
This Executive Order requires consideration of whether projects would disproportionately impact minority or low-income populations. This decision complies with the executive order. Public involvement was conducted for this project, the results of which I have considered in this decision-making. Public involvement did not identify any adversely impacted local minority or low-income populations. Therefore, this decision is not expected to adversely impact minority or low-income populations.</t>
  </si>
  <si>
    <t xml:space="preserve">1)  All of the current project area has been surveyed. Cultural surveys have been completed as a part of the NEPA analysis and included within the analysis. 2) Forest Service Biologist met on December 19, 2017 with U.S. Fish and Wildlife Service representatives and UDWR habitat biologist to discuss wildlife habitat overlap areas and compliance. USFWS has encouraged this project and will actively engage in promoting vegetation treatments that will improve wildlife habitat effectiveness for species such as Utah Prairie dog and Greater Sage Grouse. Because over 80% of the occupied habitat found on public land within the Paunsaugunt Recovery unit is found within this proposed project area, it is highly supported by USFWS. A letter of support from USFWS was received as part of the scoping for this project. In addition, there are as many as 3 UPD translocation sites found within the proposed project area that need habitat improvement from this project. 3) The proposed methods of treatment are compliant with the newest Dixie National Forest Land and Resource Management plan Greater Sage Grouse amendment, Alternative C. 4) The project was presented during 2019 to the COCARM sage grouse working group and was ranked as the number one project that would most benefit sage grouse within the area.  The project was presented again to COCARM on 08 Jan 2020 and was again ranked as a high priority project for the working group.  The proposed project is the only USFS project that is being proposed within the COCARM working group area.  The project will improve habitat in the immediate vicinity of 3 occupied lek areas and throughout a significant portion of the occupied USFS habitat on the Sevier Plateau/Mt. Dutton area.    _x000D__x000D_
_x000D__x000D_
</t>
  </si>
  <si>
    <t>The Environmental Analysis and Decision Notice documents for the Pine Valley Fuel Break, Upper Santa Clara project and Grass Valley Watershed Restoration projects are all completed, signed and attached.  Cultural clearance has been completed for all acres (181) in the Pine Valley portion of the project area, but not for the Grass Valley portion of the Phase I project area.  The proposal requests funding for cultural clearance of the 831 acres of Phase I in the Grass Valley portion of the project area as well as 2,041 acres for Phase II of this project.</t>
  </si>
  <si>
    <t>Some of the proposed treatment area was previously disturbed by a anchor chaining project.  Those areas not previously disturbed will need to have an archaeology survey completed.</t>
  </si>
  <si>
    <t>NEPA has been completed for lop and scatter project.  _x000D__x000D_
Asking funding for archaeological clearances to complete NEPA for the future mastication projects.  _x000D__x000D_
NEPA will be completed by FS for mastication projects.  _x000D__x000D_
Logan Ranger District Travel Management Plan implementation_x000D__x000D_
Ogden Ranger District Travel Management Plan implementation_x000D__x000D_
Archeology clearances have already been completed in Left Hand Fork for a previous phase.  All work will be coordinated with the Forest Archeologist and the State Historic Preservation Office._x000D__x000D_
NEPA was completed for the earlier phase of the project and the Forest Plan allows for the establishment of Concentrated Use Areas to manage dispersed camping impacts.</t>
  </si>
  <si>
    <t>NEPA has been completed.</t>
  </si>
  <si>
    <t>The NEPA is complete and the decision has been loaded in the documents portion of this proposal. Cultural clearances have been completed.</t>
  </si>
  <si>
    <t>The Willow-New Canyon Fuels Project was analyzed under the Healthy Forest Restoration Act of 2003 (HFRA) authority. This project was subject to the objection process pursuant to 36 CFR 218. Subsequently, the final EA and draft DNFONSI made available on June 20, 2017 were subject to review and objection pursuant to 36 CFR 218 regulations._x000D__x000D_
A biological assessment was completed and determined there would be no effect to any federally listed species, proposed species, or critical habitat. The project complies with the Endangered Species Act consultation requirements using Counterpart Consultation Regulations and the Endangered Species Act (USDA Forest Service 2015a)._x000D__x000D_
A biological evaluation was completed for sensitive species. This project may impact individuals or habitat of the northern goshawk and three-toed woodpecker, but will not likely contribute to a trend towards Federal listing or loss of viability to the populations or species of these Forest Service sensitive species. There was a no impact determination on other Forest Service sensitive species (USDA Forest Service 2015b)._x000D__x000D_
Although there are wetlands and floodplains or flood prone areas in the project area, no adverse effects are anticipated. Design features have been included in the proposed action that minimize disturbance in these areas and provide for protection. The practices controlling operations are effective in minimizing disturbance when fully and properly implemented. Implementation is typically good for timber sale operations and road construction. No adverse effects are expected to the municipal supply watershed or drinking water source area (USDA Forest Service 2017a). The action meets the intent of the Clean Water Act and Executive Orders 11988 and 11990._x000D__x000D_
The project area is not within or adjacent to any congressionally designated areas, such as wilderness, wilderness study areas, or national recreation areas. The project area is not within a research natural area._x000D__x000D_
The project contains Inventoried Roadless Area (IRA). Mastication and burning would occur within the Big Horseshoe Roadless Area. Regional staff reviewed the project for consistency with the 2001 Roadless Area Conservation Rule (RACR) and concur the project is compliant with the 2001 RACR (USDA Forest Service 2015c)._x000D__x000D_
Cultural resource surveys have been completed for the proposed project. Consultation has been conducted with appropriate tribes. Design features for the management and protection of cultural resources have been included (USDA Forest Service 2016b). The State Historical Preservation Office (SHPO) was consulted and has concurred with the determination of No Historic Properties Affected._x000D__x000D_
This proposal is consistent with to assess forest lands, develop a management program based on multiple-use, sustained-yield principles, and implement a resource management plan for each unit of the National Forest System. The EA and supporting documents, including specialist's reports in the Project Record, document interdisciplinary review as required by NEPA._x000D__x000D_
The Migratory Bird Treaty Act implements various bilateral treaties and conventions between the United States and four other counties for the protection of migratory birds. Under the act, taking, killing, or possessing migratory birds is unlawful. No adverse impacts would occur to any of the potentially occurring migratory bird species as a result of the Proposed Action. A wildlife specialist's report is included in the project record (USDA Forest Service 2015b)._x000D__x000D_
There are no designated wilderness areas, wilderness study areas, or National Recreation Areas within or nearby the proposed Potters Canyon project area._x000D__x000D_
This Executive Order requires consideration of whether projects would disproportionately impact minority or low-income populations. This decision complies with the executive order. Public involvement was conducted for this project, the results of which I have considered in this decision-making. Public involvement did not identify any adversely impacted local minority or low-income populations. Therefore, this decision is not expected to adversely impact minority or low-income populations.</t>
  </si>
  <si>
    <t xml:space="preserve">The Last Chance Wildlife Habitat Improvement Project Decision Memo was signed on May 2, 2019. The proposed Last Chance project area has been surveyed for archaeology clearance and SHPO consultation has begun. Funding is requested in this phase to conduct archaeology surveys needed prior to implementing phase 2 treatments. _x000D__x000D_
_x000D__x000D_
One rare plant, Last Chance townsendia, may occur within the project area. In accordance with guidance from U.S. Fish and Wildlife Service, surveys will occur prior to implementation._x000D__x000D_
_x000D__x000D_
_x000D__x000D_
_x000D__x000D_
</t>
  </si>
  <si>
    <t xml:space="preserve">The Monroe Mountain Aspen Ecosystems Restoration Project Final Environmental Impact Statement (FEIS) analyzed five alternatives and displays the effects in conformance with the Act (40 CFR 1500 to 1508 and FSH 1909.15). The FEIS documents the analysis of environmental effects associated with a suite of restoration treatments on approximately 47,274 acres of National Forest System (NFS) lands. The Final Record of Decision (ROD) documents issues presented from public and stakeholders, and local collaborative efforts; in conjunction with the analysis of five alternatives, including a no action alternative. It presents the decision along with rationale and alternatives considered in reaching the decision._x000D__x000D_
_x000D__x000D_
All required clearances and archeological surveys have been completed for the entire project._x000D__x000D_
</t>
  </si>
  <si>
    <t xml:space="preserve">The Fishlake National Forest Pinyon and Juniper Project Decision Notice was signed on December 5th, 2019 which covers the USFS portion of this project. _x000D__x000D_
_x000D__x000D_
The Fishlake National Forest has begun consultation with the State Historic Preservation Office. Archaeological surveys will occur prior to implementation. Also as stated in the Decision Document wildlife surveys will be conducted prior to implementation.  Design specifications will be finalized after pre-treatment surveys are completed._x000D__x000D_
_x000D__x000D_
The burn plans are reviewed and each ignition is approved through the Utah State Smoke Management Plan, as described in Utah Rule 307-204. This decision will meet the Utah State Smoke Management Plan requirements and therefore comply with the Clean Air Act._x000D__x000D_
</t>
  </si>
  <si>
    <t xml:space="preserve">Swasey, Archaeological surveys have been completed on the entire project area, 2009 NEPA, The Environmental Analysis is complete., 2009._x000D__x000D_
_x000D__x000D_
The Dry Wash Wildlife and Fuels Project was analyzed under a Categorical Exclusion under 36 CFR 220.6. Subsequently, the final Decision Memo was signed and made available on September 08, 2015._x000D__x000D_
_x000D__x000D_
The EA for BLM lands is completed for the area. Since additional acres are being added beyond the original treatments areas in the EA a DNA will be required. That is currently underway within the Price BLM FO. _x000D__x000D_
_x000D__x000D_
Archaeological clearance were completed for BLM land in 2019 and SHPO concurrence has occurred. _x000D__x000D_
_x000D__x000D_
For Mastication on private lands archaeological surveys will be contracted for spring of 2020._x000D__x000D_
_x000D__x000D_
_x000D__x000D_
_x000D__x000D_
_x000D__x000D_
_x000D__x000D_
_x000D__x000D_
_x000D__x000D_
_x000D__x000D_
_x000D__x000D_
_x000D__x000D_
_x000D__x000D_
</t>
  </si>
  <si>
    <t xml:space="preserve">An environmental assessment (EA) has been conducted to facilitate public involvement.  The decision notice (DN) signed 2017 facilitates compliance with NEPA and the Dixie National Forest land and resource management plan.  _x000D__x000D_
Scoping for the proposed project included various field trips with adjacent land-owners on Deer Springs Ranch, Kane County commissioners, and others.  During the same time-frame as the Forest Service NEPA analysis, the Division of Forestry Fire and State Lands also signed a Community Wildfire Protection Plan (CWPP) for the Deer Springs Ranch Subdivision area.  This document provides for oversight on Fuels management in and adjacent to the community and helps facilitate future fire/fuels management within the area. _x000D__x000D_
The proposed project is compliant with the CWPP and is being implemented to help facilitate both fuels reduction and wildlife habitat improvement.  _x000D__x000D_
Cultural surveys have been conducted and the project is also compliant with SHPO.  _x000D__x000D_
Because of consultation and coordination with Kane County, the project meets desired conditions and goals also found in the Kane County resource plan.  _x000D__x000D_
</t>
  </si>
  <si>
    <t>The Fishlake National Forest Pinyon and Juniper Project Decision Notice was signed on December 5th, 2019. The Fishlake National Forest has begun consultation with the State Historic Preservation Office. Archaeological surveys will occur prior to implementation.  At the recommendation of U.S. Fish and Wildlife Survey, rare plant surveys will occur prior to implementation.</t>
  </si>
  <si>
    <t xml:space="preserve">NEPA was completed and a final decision for this project was signed in July 2017.  Cultural clearance is done for the project area. _x000D__x000D_
</t>
  </si>
  <si>
    <t>A DNA and archaeological clearance will be completed before the project is implemented by the BLM.</t>
  </si>
  <si>
    <t>At a minimum a cultural resource inventory (Class 1) will need to be completed prior to the project.  A cultural clearance was completed prior to ES&amp;R efforts throughout the area.  _x000D__x000D_
_x000D__x000D_
The project is located within the Fremont Allotment (Little Valley Pasture).  This pasture has not been utilized by livestock for a number of years; however, livestock water has been recently developed within the area.  The pasture will be encompassed in a rest rotation grazing management system that has been identified for the allotment.  Livestock grazing within the pasture can occur between May 15th and June 15th and the pasture will be rested every third year in accordance with the grazing management system.  This is expected to maintain/improve the vegetative community within the pasture in the long-term.  _x000D__x000D_
_x000D__x000D_
Vegetative monitoring data has been collected to provide baseline information to monitor the long-term success of the treatment and the grazing management system.  _x000D__x000D_
_x000D__x000D_
As discussed, the treatment will not need to be rested from livestock grazing following treatment because seeding is not necessary.</t>
  </si>
  <si>
    <t>A Class 3 cultural clearance would be required prior to project implementation.  _x000D__x000D_
_x000D__x000D_
Vegetative monitoring data has been collected to provide baseline information to monitor the long-term success of the treatment and the grazing management system.  _x000D__x000D_
_x000D__x000D_
The treatment will be rested from livestock grazing following treatment.  The Swayback Knoll project area already has a fence around it and the Buckhorn Flat Pasture has not been utilized for many years.  Therefore, resting the areas from livestock grazing will be able to occur easily.  _x000D__x000D_
_x000D__x000D_
Buckhorn Flat (Compliance)_x000D__x000D_
The project is located within the Fremont Allotment (Buckhorn Flat Pasture).  This pasture has not been utilized by livestock for a number of years due to lack of vegetation.  If the project were successful, the pasture could be encompassed into a rest rotation grazing management system that has been identified for the allotment.  Encompassing the pasture into the grazing management system is expected to improve the vegetative community within the pasture in the long-term.  _x000D__x000D_
_x000D__x000D_
Swayback Knoll (Compliance)_x000D__x000D_
The project areas is located within the Bone Hollow (Middle Pasture) Allotment.  The season of use is from November 15th - March 15th and from April 15th - June 15th.  A three pasture grazing rotation has been identified within the allotment, which restricts critical growing period to 1 our of 3 years in each pasture.</t>
  </si>
  <si>
    <t xml:space="preserve">NEPA provided through NRCS CPA-52.  The CPA-52 looks at all impacts to the area of concern including soils, water, air, plants, animals, human, and energy.  It also looks at all resource concerns and provides the landowner or lessee with alternative choices for ways of dealing with resource concerns.  _x000D__x000D_
Archeological clearance will be provided by the DWR and take place before the project starts._x000D__x000D_
</t>
  </si>
  <si>
    <t>The Minersville 3 Vegetation Treatment EA/FONSI/DR was completed for the M3 project site in July 2015._x000D__x000D_
_x000D__x000D_
The polygons receiving aerial seedings would be rested from livestock grazing for a minimum of two years following project implementation to ensure adequate rest and seedling establishment._x000D__x000D_
_x000D__x000D_
A cultural resources inventory will need to be completed prior to project implementation._x000D__x000D_
_x000D__x000D_
Monitoring data (upland and wildlife) will be collected prior to project implementation to provide baseline data to determine the success of the treatments.</t>
  </si>
  <si>
    <t>Archaeological clearance and NEPA have been completed. See documents in "Images/Documents" section of the WRI database._x000D__x000D_
_x000D__x000D_
Utah Division of Water Rights Steam Channel Alteration Permit and U.S. Army Corps of Engineers Nationwide Permit will be secured by the UDWR.</t>
  </si>
  <si>
    <t>NEPA and archaeological clearances are completed on all activities with the exception of prescribed grazing.  A Determination of NEPA Adequacy (DNA) is completed and is tiered to the BLM Moab Field Office Programmatic Invasive Species Management Plan (2016) and will conform to its stipulations and restrictions. Consultation with BLM archaeologists has already occurred. The BLM Moab Pesticide Use Plan has also been approved for the Dolores. 107 Consultation occurred with the USFWS and wildlife surveys will be conducted prior to any spring work or work will commence after nesting season.  An EA will be prepared for the prescribed grazing component but NEPA has been completed for all other actions associated with this proposal.</t>
  </si>
  <si>
    <t>The activities planned comply with the Wasatch Cache NF Forest plan. Under the special uses permit issued to the ski areas. Future small NEPA will also be completed under this proposal. Areas outside of admin areas will use the CE category of Section 603 of HFRA (16 U.S.C.6591b) (FSH 1909.15, 32.3(3)): Insect and Disease Infestation. or_x000D__x000D_
Section 605 of HFRA (16 U.S.C.6591d) (FSH 1909.15, 32.3(4)): Wildfire Resilience.</t>
  </si>
  <si>
    <t>All five projects comply with direction in the Manti-La Sal Forest Plan, and have been through the NEPA process. All project have had BA/BE reports, archaeological clearance and SHPO concurrence._x000D__x000D_
The Lackey Basin Aspen Restoration Project Decision Memo was completed Nov 19, 2012._x000D__x000D_
The North Elk Ridge Forest Health Project EA and Decision Notice/FONSI was completed Nov 18, 2014._x000D__x000D_
The Johnson Creek Hazardous Fuels project EA and Decision Notice/FONSI was completed Sept 27, 2010._x000D__x000D_
The Mormon Pasture Mountain Wildlife Habitat Improvement Project Decision Memo was signed February 23, 2016._x000D__x000D_
Shingle Mill Vegetation Management Project Decision Memo was signed June 13th 2019.</t>
  </si>
  <si>
    <t>NEPA decision signed 2018.  This project area is just 11% of a much larger analysis area documented in the South Beaver Environmental Assessment, Kathy Johnson deciding official, Beaver District, Fishlake NF.  Also a previous Categorical Exclusion Decision signed by Amy Barker (2015), deciding official, that covered conifer removal along South Creek itself.</t>
  </si>
  <si>
    <t xml:space="preserve">This project falls within the exiting scope of the BLM Price Field Office RMP and DOI Secretarial Order 3336. Parts of the treatment area will be rested from livestock grazing for a minimum of two years following project implementation to ensure adequate rejuvenation and seedling establishment. The NEPA for the pinyon/juniper removal is completed and signed (DOI-BLM-UT-G020-2014-0046-EA)._x000D__x000D_
Archaeological Clearance for pinyon/juniper will be completed before the project activities begin._x000D__x000D_
Stream work is on private lands and DWR lands, a stream alteration permit will be obtained prior to instream work. _x000D__x000D_
Working with DWR archaeologist to complete stream archaeological clearance_x000D__x000D_
A SITLA RIP application will be submitted for upland work._x000D__x000D_
_x000D__x000D_
Culvert Component_x000D__x000D_
UDOGM/AMRP is federally funded through the U.S. Office of Surface Mining's Abandoned Mine Land Fund.  As such, it is required to comply with applicable federal laws, including NEPA, ESA Section 7, and NHPA Section 106.  Environmental compliance for all planned Hiawatha reclamation work was completed when the Office of Surface Mining issued a Categorical Exclusion and Authorization to Proceed on August 28, 2018._x000D__x000D_
</t>
  </si>
  <si>
    <t>Any NEPA and archeological survey requirements will be completed by project partners as needed per requirements for federal funding and federal land management oversight before implementation._x000D__x000D_
_x000D__x000D_
NEPA for all BLM portions of the project is complete.  Fremont Habitat Improvement Project-Sept 13, 2016._x000D__x000D_
_x000D__x000D_
Funding may be requested from WRI for arch surveys.  The cultural survey for the Sage Flat  mastication area was funded during phase II of the project.</t>
  </si>
  <si>
    <t>The Pinto Watershed and Defensible Fire Space Restoration project was scoped on March 3, 2017. Two comment letters were received, one from Iron County and one from a private landowner. The comment from Iron County was supportive and requested management of Wild Horses, which is outside the scope of the Pinto project. The letter from the landowner addressed concerns with increase OHV traffic upon implementation of the project. The District Ranger and IDT members met personally with the commenter to resolve these concerns. The EA and draft Decision for Pinto was put out for Objections for 45 days. No objections were received. Concurrence with the U.S. Fish and Wildlife Service was completed on April 3, 2018.</t>
  </si>
  <si>
    <t>BLM:_x000D__x000D_
Valley Mountains EA completed and signed July, 2013.  _x000D__x000D_
Arc clearance will be completed on all BLM lands inside proposed project boundary before implementation. _x000D__x000D_
Wildlife clearances will be completed prior to the 2021 fiscal year. _x000D__x000D_
_x000D__x000D_
SITLA:_x000D__x000D_
Any NEPA and archeological survey requirements will be completed by project partners as needed per requirements for federal funding and federal land management oversight before implementation._x000D__x000D_
_x000D__x000D_
Arc clearance on SITLA will be completed before Implementation.</t>
  </si>
  <si>
    <t xml:space="preserve">Scoping Notice for the project was disseminated in August 2016.  Comments were received from the Utah Farm Bureau, the Hopi Tribe, Sandberg Ranch Inc. and the U.S. Fish and Wildlife Service (USFWS). The Farm Bureau and Sandberg Ranch comments were general and supportive of the project. The Hopi Tribe comments were focused on protecting any cultural resources in the project area. The USFWS provided recommendations for reducing impacts to migratory birds and raptors. Permittees have been happy with the results of the Phase I treatments and expressed support for additional work in the watershed._x000D__x000D_
_x000D__x000D_
The Environmental Analysis was completed in early 2018 and the Decision Notice was signed in April 2018 (See Attachments)._x000D__x000D_
</t>
  </si>
  <si>
    <t>Archaeological surveys have been conducted. The level of analysis for this project is a CE under authority of 36 CFR 220.6 (e)(6) - Timber stand and/or wildlife habitat improvement activities which do not include the use of herbicides or do not require more than one mile of low standard road construction. The Decision Memo for this project is signed.  Proposed activities meet the goals and management direction provided by the Forest Plan.</t>
  </si>
  <si>
    <t>USFS:_x000D__x000D_
The Fishlake National Forest Pinyon and Juniper Project Decision Notice was signed on December 5th, 2019 wich covers the USFS portion of this project. _x000D__x000D_
_x000D__x000D_
The Fishlake National Forest has begun consultation with the State Historic Preservation Office. Archaeological surveys will occur prior to implementation.  _x000D__x000D_
_x000D__x000D_
BLM:_x000D__x000D_
Cedar Mountain Fuels Reduction and Habitat Improvement EA completed and signed   January, 2018. _x000D__x000D_
_x000D__x000D_
Arc clearance has been completed on all BLM managed lands inside the proposed project boundary. The remaining FS managed areas will be completed prior to implementation._x000D__x000D_
All other necessary clearances will be completed prior to the 2021 fiscal year.</t>
  </si>
  <si>
    <t>Archaeology/Cultural Clearances have already been attained for this project. NEPA is complete for this project with a NEPA Decision signed in 2018. This project complies with the Ashley Forest Plan and moves towards attaining the Forest Plan Amendment goal of improving wildlife habitat. A Categorical Exclusion Decision will be signed for the lop and scatter portion of the project in January 2020.</t>
  </si>
  <si>
    <t xml:space="preserve">Treatment area on seep creek (private lands) has been archaeologically cleared in past phases. The DWR archaeologist will review and determine if we are still in compliance with all state regulations. A water right for the water well will be secured from Utah Division of Water Rights. _x000D__x000D_
_x000D__x000D_
Treatment on BLM lands (Buck Hollow) was within the Black Ridge NEPA. A DNA will be done before treatment begins. BLM Archaeologist will determine if arch. clearance is still adequate. _x000D__x000D_
_x000D__x000D_
Blackbrush trial area will be on SITLA lands and a RIP and Archaeological clearance will be done before any work begins. _x000D__x000D_
 _x000D__x000D_
_x000D__x000D_
_x000D__x000D_
_x000D__x000D_
_x000D__x000D_
_x000D__x000D_
_x000D__x000D_
_x000D__x000D_
</t>
  </si>
  <si>
    <t xml:space="preserve">This project falls within two major land management agencies and on private lands. All cultural clearance requirements have been completed on Glen Canyon Nation Recreation Area (GLCA) and Grand Staircase Escalante National Monument (GSENM). See attached documentation for more information._x000D__x000D_
_x000D__x000D_
Project actions were analyzed in the Programmatic Noxious Weed and Invasive Plant Management Environmental Assessment for GSENM. The Finding of No Significant Impacts and a Decision Record were signed in August 2015._x000D__x000D_
_x000D__x000D_
GLCA NEPA and Wilderness Minimum Tools analysis have been completed for this project; extension likely to be approved in early 2020. _x000D__x000D_
An archaeological clearance within the Escalante Canyons has occurred and there are no sites located within the riparian and flood plains of the Escalante River within GSENM or GLCA._x000D__x000D_
_x000D__x000D_
On private lands, Grand Staircase Escalante Partners (GSEP) will work with landowners and partners, ensuring that signed contracts are upheld. As needed, GSEP will work with U.S. Fish and Wildlife Service and/or Natural Resources Conservation Service to complete any required special status species surveys and/or archaeological survey(s)._x000D__x000D_
</t>
  </si>
  <si>
    <t>NEPA has been completed including archaeological clearances for the timber stand improvement and stream crossing portions of the project. NEPA will need to be completed for the grade control structures on Dyer Creek. However it will be a categorical exemption as similar structures have been installed in this area. Part of the area does have archaeological clearance, but not all.</t>
  </si>
  <si>
    <t>NEPA has been completed for the fuels treatments. Cultural surveys have been completed for the potential Aspen Treatments.</t>
  </si>
  <si>
    <t>All NEPA (Fishlake National Foreast Pinyon-Juniper-EA)  has been completed.  We are requesting funding for Archaeological clearance that will be coordinated by our Forest Archaeologist (Chuck Hutchinson) prior to implmentation. Project Manager will consult with Arie Leeflang prior to implementation to make sure all information is correct.  Additional information maybe requested from the Federal Agencies.</t>
  </si>
  <si>
    <t xml:space="preserve">All compliances are complete.  The Heber Wildlife Prescribed Burn Decision Memo was signed 09/23/16 by the then District Ranger, Jeff Schramm_x000D__x000D_
Approximately 379 acres of the 30,698 acre project area (0.04%) would be treated within West Fork Inventoried Roadless Areas (IRA) using prescribed fire.  An IRA briefing paper was submitted to the Regional Office and a briefing with the Deputy Regional Forester was held on September 8th, 2016. Written concurrence that the proposed project would not have an adverse impact to the West Fork IRA was received on 9/20/16 and is included in the project record. _x000D__x000D_
The Forest archaeologist has identified archaeological sites/historic properties within this project and has created buffers to prevent damage to these sites by this vegetation treatment project. The State Historic Preservation Office concurred with this approach on 07/27/16 in a signed letter of concurrence which is on file in the project record._x000D__x000D_
	_x000D__x000D_
The wildlife biologist has reviewed the proposed prescribed burn project and determined there will be "no effect" to lynx since there are no populations known to occur in Utah.  There is a "no impact" determination for yellow-billed cuckoo, bald eagle, peregrine falcon, greater sage grouse, spotted bat, Western big-eared bat, fisher, and bighorn sheep.  A "May impact individuals or their habitat, but will not likely to contribute to a trend towards federal listing or loss of population viability" determination was given to three-toed woodpeckers, northern goshawk, and flammulated owl. Three-toed woodpeckers and flammulated owls nesting/foraging dead standing tree habitat may be created or eliminated. Northern goshawk may lose potential nesting trees, but the mosaic nature of the project will still maintain available nesting trees in the area. The project is expected to have no measurable negative effect on migratory bird populations._x000D__x000D_
_x000D__x000D_
The fisheries biologist has reviewed the proposed vegetation treatment project and determined there will be "no effect" to any threatened and endangered aquatic species or designated critical habitat and "no impact" to Bonneville cutthroat trout, Northern leatherside chub, Southern leatherside chub, and Columbia spotted frog (as project is outside their range). A "May impact individuals or their habitat, but will not likely to contribute to a trend towards federal listing or loss of population viability" determination was given to Colorado River cutthroat trout and boreal toad because the potential for limited impacts to the riparian areas. No active ignition will occur within RHCA's to limit potential contamination with torch fuel, but fire will be allowed to move into RHCA through normal fire behavior.  This project involves no destruction or modification of wetlands, or new construction in wetlands.  All project-related equipment and machinery will be washed prior to entry onto Forest Service lands to reduce or eliminate the spread of noxious weed and invasive species._x000D__x000D_
</t>
  </si>
  <si>
    <t>2  PM Archaeology, Archaeology clearances completed, Dec 10 2014  / 6  NEPA, NEPA completed, Dec 10 2014</t>
  </si>
  <si>
    <t>Treatments proposed as part of this project are covered by three signed NEPA decisions: North Beaver Fuels Project, South Beaver Vegetation Management Project, and Big Flat Vegetation Management. As a part of the planning process for each decision SHIPO approval has been given.</t>
  </si>
  <si>
    <t xml:space="preserve">Archeological surveys have been completed and SHIPO concurrence has been obtained. _x000D__x000D_
Water rights transfer application has been submitted and is anticipated to be completed by late winter. _x000D__x000D_
Categorical Exclusion (CE) will be completed and signed by March 1, 2020.     _x000D__x000D_
</t>
  </si>
  <si>
    <t>Archaeology clearances were completed during phase I of the project in FY 19. SHPO has concurred with project. Consultation with U.S. Fish and Wildlife Service is completed and concurrence letter received. NEPA was completed in March of 2019.</t>
  </si>
  <si>
    <t>NEPA will not be required. Archaeological clearance has been waved. See attached document.</t>
  </si>
  <si>
    <t>This project is on private lands. All cultural clearance requirements for the State of Utah and Natural Resources Conservation Service will be met before the commencement of the project.  Chemical with be mixed and applied by a licensed chemical applicator through the contractor.</t>
  </si>
  <si>
    <t xml:space="preserve">DWR Archaeologist will do SHPO consultation for the private land lop and scatter. Private landowner has provided support for the project. _x000D__x000D_
_x000D__x000D_
DWR Archaeologist will contract arch. clearance for future FS lands project in this phase. _x000D__x000D_
_x000D__x000D_
USFS will complete the NEPA for future phases of the project. _x000D__x000D_
</t>
  </si>
  <si>
    <t>NEPA for the project areas is complete and covered under the following documents:  Bear Lake WUI Hazardous Fuel Reduction and Wildlife Improvement Project (CE); Red Ryder Vegetation Management Project (EA), and Blacksmith Aspen Prescribed burn Project (CE). The burn plans for these areas address all mitigation in these documents to ensure compliance. Environmental Impact Statement for the Noxious Weed Treatment Program on the Wasatch-Cache National Forest.</t>
  </si>
  <si>
    <t>The National Environmental Policy Act requires Federal agencies to consider and disclose the effects of proposed actions that significantly affect the quality of the human environment. _x000D__x000D_
This project is authorized under the Upper Kanab Creek Watershed Vegetation Management Plan NEPA UT- 040-09-03, (Decision signed in 2011 and Upheld by IBLA September 6, 2012), as well as the Skutumpah Terrace Sagebrush Steppe Enhancement Project NEPA UT-0300-2017-0003. _x000D__x000D_
_x000D__x000D_
The Records of Decision for these projects analyzes the alternatives and displays the effects in conformance with The Federal Land Policy and Management Act (FLPMA) of 1976 (43 USC 1701 et seq); Public Rangelands Improvement Act of 1978 (Public Law 95-514) Section 14 (b); Title 43 of the Code of Federal Regulations: a) Sections 4120.3-1 -- Conditions for Range Improvement; b) Section 4180.1 --_x000D__x000D_
Fundamentals of Rangeland Health, c) Section 4190.1 Effects of Wildfire Management_x000D__x000D_
Decisions, and d) Section 5003.1 -- Forest Management Decisions._x000D__x000D_
_x000D__x000D_
The Finding of No Significant Impact (FONSI) documents the analysis of environmental effects associated with a suite of restoration treatments on approximately 52,043_x000D__x000D_
acres of BLM administered land within the Upper Kanab Creek Watershed Vegetation_x000D__x000D_
Management Project, and 30,500 acres on the Skutumpah Terrrace area, encompassing the upper portion of the Kanab, Arizona-Utah 4th level, 8-digit HUC (#15010003). This watershed, and treatments identified at this level, is a recent focus of numerous partner groups, including Utah Partners for Conservation and Development, because of declining mule deer and sage grouse habitat and risk from high intensity wildfire. This project area consists of BLM administered land that by itself does not have international or national importance. The land does, however, have value on a regional or state-wide importance as potential wildlife habitat, rangelands and for recreational use. Lands proposed for treatment are similar in nature and have similar resource considerations.No environmental effects meet the definition of significance in context or intensity as defined in 40 CFR 1508.27 and do not exceed those effects described in the Kanab Field Office Record of Decision and Approved Resource Management Plan (2008) and the BLM Grand Staircase-Escalante National Monument Plan (2000) _x000D__x000D_
_x000D__x000D_
Class III archaeological clearances have already been completed on the 1,711 acres proposed for treatment. An additional 2,796 acres will be surveyed for out-year projects, likely FY2022. _x000D__x000D_
_x000D__x000D_
Wildlife clearances will be completed prior to the 2021 Fiscal Year.</t>
  </si>
  <si>
    <t>The NEPA analysis was completed and a decision signed October 24, 2018. Should trees be encountered that are older than approximately 100 years that need to be cut, heritage surveys will be conducted on those trees and a SHPO consultation will be completed prior to implementation. Active goshawk nests within the project area will be verified by a wildlife biologist and the project may need a timing restriction from March 1st to September 15th.</t>
  </si>
  <si>
    <t xml:space="preserve">The proposed project is ready for implementation on BLM lands. An environmental assessment has been completed and approved.  This NEPA work included consultation with US Fish and Wildlife Service regarding the Endangered Species Act. All Pesticide Use Approvals and archaeological clearances have been completed._x000D__x000D_
_x000D__x000D_
The Forest Service lands have an Environmental Assessment and Decision Notice/FONSI completed May 8, 2015. The Decision complies with all applicable laws and regulations, including the ESA, MBTA, ARPA and NHPA and the Healthy Forests Restoration Act (HFRA). The Forest Service completed an Environmental Assessment and Decision Notice/FONSI in 1993 regarding the control of noxious weeds on the La Sal Division. In 2000, a supplemental report updated the 1993 EA and found that the environmental effects disclosed were still relevant, that no additional analysis was required and that the decision could continue to be implemented.  The Forest treats 1000-1500 acres of noxious weeds/year under this decision. A CE for the fence in Pack Creek is scheduled to be completed by May 2020.  _x000D__x000D_
_x000D__x000D_
Project related work on private lands is ready for implementation. Archeological clearance has been completed on areas to be masticated and plans have been adjusted to lop and scatter due to the report. Project work on private lands and in the City of Moab would be coordinated with the Grand County Weed Dept, and would not need any compliance approvals, however work done between 2015 and 2018 through EPA 319 funding required archeological clearance, which has been completed for the entire Mill and Pack Creek areas in the Moab Valley where work may occur on this project. This project has been designed to minimize impacts to the Southwestern Willow Flycatcher, native fish populations and their habitats. _x000D__x000D_
</t>
  </si>
  <si>
    <t>NEPA was completed June 2018._x000D__x000D_
Class 1 Archaeological clearance will be completed prior to implementation. _x000D__x000D_
Wildlife clearances will be completed prior to implementation and any concerns will be mitigated prior to treatment._x000D__x000D_
Their is no current livestock grazing within this allotment, grazing will not be a concern while new vegetation is establishing.</t>
  </si>
  <si>
    <t>An archaeology clearance will be performed by the state archaeologist._x000D__x000D_
We will apply for a 404 stream alteration permit. _x000D__x000D_
We will apply for a RIP form for SITLA. _x000D__x000D_
Entire project site is on state owned land.</t>
  </si>
  <si>
    <t>Archaeological clearances will be completed prior to the 2021 Fiscal Year._x000D__x000D_
Wildlife clearances will be completed prior to the 2021 Fiscal Year._x000D__x000D_
NEPA for the Yellowjacket Vegetation Enhancement Project was signed December, 2012.</t>
  </si>
  <si>
    <t>Archeological clearances will be completed prior to the 2021 Fiscal Year._x000D__x000D_
Wildlife clearances will be completed prior to the 2021 Fiscal Year._x000D__x000D_
NEPA for the South Canyon Vegetation Enhancement Project was signed February, 2010.</t>
  </si>
  <si>
    <t>NEPA will be completed in the fall of 2020. EZFM Bear River phase 1 would hire a contractor to conduct archaeological clearances to meet SHPO concurrence.</t>
  </si>
  <si>
    <t>The new additional project acres went through the Forest's small NEPA process and the decision was signed in summer 2019. SHPO concurrence is still in process from last field season and will include Section 106 (SHPO) compliance.  ACoE consultation will occur and Section 404 permits will be obtained if needed. NEPA was complete for the original project at a watershed scale. There is potential to combine this project with our partners for treatment continuity and contiguity.</t>
  </si>
  <si>
    <t>All compliance's are in hand.</t>
  </si>
  <si>
    <t>NEPA_x000D__x000D_
A REC will be completed for the proposed project under the Camp Williams EA. _x000D__x000D_
Cultural_x000D__x000D_
All surveys and requirements with SHPO have been initiated and will be completed before the start of this project. _x000D__x000D_
Water Rights. Upon funding of this project a stream alteration permit will be completed and any steps deemed necessary by DWRi engineer will be completed before project is implemented.</t>
  </si>
  <si>
    <t>The NEPA/Final Decision documents were completed for the project area in December 2016._x000D__x000D_
The treatment would be rested from livestock grazing for a minimum of two years following project implementation to ensure adequate rest and seedling establishment._x000D__x000D_
_x000D__x000D_
The cultural contract will be issued in Spring 2020 and it is expected that the cultural clearances will be completed by late summer 2019. _x000D__x000D_
_x000D__x000D_
Extensive vegetative monitoring data has been collected to provide baseline data to determine the success of the treatments.</t>
  </si>
  <si>
    <t>All necessary cultural clearances will be conducted prior to implementation of this project. This project is on UDWR properties and NEPA will not be necessary.</t>
  </si>
  <si>
    <t>All necessary cultural clearances have been conducted in previous phases of the project. All water rights and other permits required have been  taken care of.  We have inspected the property with Eric Andersen, UDWR water rights specialist, and he has said that we will be able to work under existing water rights that we own for the property.</t>
  </si>
  <si>
    <t>The National Environmental Policy Act requires Federal agencies to consider and disclose the effects of proposed actions that significantly affect the quality of the human environment. _x000D__x000D_
This project is authorized under the Upper Kanab Creek Watershed Vegetation Management Plan NEPA UT- 040-09-03, (Decision signed in 2011 and Upheld by IBLA September 6, 2012)_x000D__x000D_
The Upper Kanab Creek Watershed Vegetation Management Project Record of Decision analyzes the alternatives and displays the effects in conformance with The Federal Land Policy and Management Act (FLPMA) of 1976 (43 USC 1701 et seq); Public Rangelands Improvement Act of 1978 (Public Law 95-514) Section 14 (b); Title 43 of the Code of Federal Regulations: a) Sections 4120.3-1 -- Conditions for Range Improvement; b) Section 4180.1 --_x000D__x000D_
Fundamentals of Rangeland Health, c) Section 4190.1 Effects of Wildfire Management_x000D__x000D_
Decisions, and d) Section 5003.1 -- Forest Management Decisions._x000D__x000D_
_x000D__x000D_
The Final Environmental Impact Statement (FEIS) documents the analysis of environmental effects associated with a suite of restoration treatments on approximately 52,043_x000D__x000D_
acres of BLM administered land within the Upper Kanab Creek Watershed Vegetation_x000D__x000D_
Management Project, encompassing the upper portion of the Kanab, Arizona-Utah 4th_x000D__x000D_
level, 8-digit HUC (#15010003). This watershed, and treatments identified at this level, is a_x000D__x000D_
recent focus of numerous partner groups, including Utah Partners for Conservation and_x000D__x000D_
Development, because of declining mule deer and sage grouse habitat and risk from high_x000D__x000D_
intensity wildfire. This project area consists of BLM administered land that by itself does_x000D__x000D_
not have international or national importance. The land does, however, have value on a_x000D__x000D_
regional or state-wide importance as potential wildlife habitat, rangelands and for_x000D__x000D_
recreational use. Lands proposed for treatment are similar in nature and have similar_x000D__x000D_
resource considerations.No environmental effects meet the definition of significance in context or intensity as defined in 40 CFR 1508.27 and do not exceed those effects described in the Kanab Field Office Record of Decision and Approved Resource Management Plan (2008) and the BLM Grand Staircase-Escalante National Monument Plan (2000) _x000D__x000D_
_x000D__x000D_
Class III archaeological clearances and concurrence with SHPO was completed last year for southern portions of the treatment area. This portion is area ready for on-the-ground work._x000D__x000D_
_x000D__x000D_
Class III archaeological clearances will be completed on 1872 acres to prior to the FY2020 _x000D__x000D_
_x000D__x000D_
Wildlife clearances will be completed prior to the 2020 Fiscal Year.</t>
  </si>
  <si>
    <t xml:space="preserve">The Skyline West project is in pre-NEPA development, therefore all required laws and compliance will be prescribed to when fully developed. _x000D__x000D_
This phase of the project will meet analysis of Cultural Resource Surveys in order to consult with appropriate native american tribes and the State Historical Preservation Office (SHPO) as well as to develop the Wildlife specialist reports._x000D__x000D_
_x000D__x000D_
_x000D__x000D_
</t>
  </si>
  <si>
    <t>A stream alteration permit with Utah Division of Water Rights will be applied for during the winter of 2020. All proposed sites are on USFS land, USFS will complete all needed NEPA compliance.  DWR is consulting with the Manti- La Sal National Forest on permitting. DWR archaeologist will coordinate with the FS archaeologist for all needed archaeological compliance.</t>
  </si>
  <si>
    <t>BLM is currently working on NEPA for the Laketown Creek crossings. The NEPA will be done as a categorical exclusion, which is a streamlined process that is expected to be completed by March 2020. This process will also address any ESA and cultural clearance needs._x000D__x000D_
_x000D__x000D_
A stream alteration permit for the Laketown Creek crossings will be needed from Utah Division of Water Rights. The permitting process will be initiated once funding is secured and assessment work is completed for all three crossings._x000D__x000D_
_x000D__x000D_
Coordination will occur with the Utah Division of Water Rights on assessment of the existing irrigation system and alternatives proposed for North Eden Creek.</t>
  </si>
  <si>
    <t xml:space="preserve">NEPA has been completed by the BLM Moab Field Office's Programmatic Invasive Species Management Plan (PISMP). The project area has a current federal Pesticide Use Plan (PUP).  The State of Utah does not have a formal NEPA process to follow for restoration work but will defer to the federal partners involved to ensure compliance with any applicable federal restrictions or reporting requirements. The Division of Forestry, Fire and State Lands can assist in any compliance documentation necessary to complete work on this project and looks forward to closely working with federal partners to complete all necessary permitting._x000D__x000D_
_x000D__x000D_
Archaeology clearance is usually not required for work within riparian lands adjacent to the river on State sovereign lands. However, if any cultural resources are suspected or discovered throughout work on this_x000D__x000D_
project all work will cease until expert archaeologists can assess and determine appropriate action. _x000D__x000D_
_x000D__x000D_
_x000D__x000D_
Burn plan for the Matheson Rx will be updated by the end of FY20 (June 30, 2020). The Tamarisk Programmatic (BLM) plan is current. . TNC's burn boss will coordinate with FFSL to make sure all burning activities are compliant with State of Utah regulations and smoke management.  _x000D__x000D_
_x000D__x000D_
Wetland delineation, army corps consultation and all other needed permits have been obtained for dredging activities.   _x000D__x000D_
_x000D__x000D_
Work on NPS Lands is supported by the 2009 Southeast Utah Group Exotic Management Plan Environmental Assessment._x000D__x000D_
</t>
  </si>
  <si>
    <t>This project is in compliance with the Environmental Assessment (EA) and Habitat Management Plan (HMP) written for Pariette Wetlands. Through analysis of the EA, it was recognized that all the infrastructure was subject to replacement over time due to environmental factors degrading those structures. Subsequently, the document allows for the replacement of those structures as long as the replacement occurs on the same footprint as the original disturbance and no new disturbance is realized._x000D__x000D_
This project is also in compliance with Section 404(f) of the Clean Water Act and is exempt from permitting requirements under categories 1, Normal farming, silviculture and ranching activities; 2, Maintenance Activities; and 3, Construction and maintenance of farm ponds, stock ponds, or irrigation ditches or the maintenance of drainage ditches, of the Clean Water Act Exemptions._x000D__x000D_
In addition, this project is covered by the Nationwide Permit (NWP) issued by the U.S. Army Corps of Engineers, Section 3. Maintenance, Paragraph (a);  The repair, rehabilitation, or replacement of any previously authorized, currently serviceable structure or fill, or of any currently serviceable structure or fill authorized by 33 CFR 330.3, provided that the structure or fill is not to be put to uses differing from those uses specified or contemplated for it in the original permit or the most recently authorized modification. Minor deviations in the structure's configuration or filled area, including those due to changes in materials, construction, techniques, requirements of other regulatory agencies, or current construction codes or safety standards that are necessary to make the repair, rehabilitation, or replacement are authorized. This NWP also authorizes the removal of previously authorized structures or fills. Any stream channel modification is limited to the minimum necessary for the repair, rehabilitation, or replacement of the structure or fill; such modifications, including the removal of material from the stream channel, must be immediately adjacent to the project. This NWP also authorizes the removal of accumulated sediment and debris within, and in the immediate vicinity of, the structure or fill. This NWP also authorizes the repair, rehabilitation, or replacement of those structures or fills destroyed or damaged by storms, floods, fire or other discrete events, provided the repair, rehabilitation, or replacement is commenced, or is under contract to commence, within two years of the date of their destruction or damage. In cases of catastrophic events, such as hurricanes or tornadoes, this two-year limit may be waived by the district engineer, provided the permittee can demonstrate funding, contract, or other similar delays.</t>
  </si>
  <si>
    <t>The NEPA/Final Decision documents were completed for the project in March 2015_x000D__x000D_
_x000D__x000D_
Contract for cultural clearance of the project area is planned to go out this spring to be ready for fall FY 21 implementation.</t>
  </si>
  <si>
    <t>The project has a finalized Environmental Assessment. Archaeological Clearances have been completed for the Cottonwood bullhog areas, significant sites will be avoided. SHPO concurrence will be completed before any project activities begin.</t>
  </si>
  <si>
    <t>Parker Front EA_x000D__x000D_
Oak Spgs dixie harrow EA_x000D__x000D_
North Narrows dixie harrow EA_x000D__x000D_
Praetor Slope EA_x000D__x000D_
Coordination with DWR on Sage grouse</t>
  </si>
  <si>
    <t xml:space="preserve">For UDWR lands: Archaeology, covered by categorical exclusion and SHPO MOU, Dec 3 2014. NEPA, This activity is covered by categorical exclusion, Dec 3 2014_x000D__x000D_
_x000D__x000D_
For County managed lands: Counties follow NEPA process and documentation according to the National Discharge of Pesticide Permit. _x000D__x000D_
</t>
  </si>
  <si>
    <t>NEPA was completed by the VFO BLM in December 2014, included in the NEPA are avoidance measures for archeology and cultural resources. A Pesticide Use Proposal has been issued for the application of herbicides.</t>
  </si>
  <si>
    <t>The proposed project is in compliance with all NEPA and permitting requirements. The NEPA process was completed under the initial phase of restoration, including a Biological Opinion (BO) from the US Fish and Wildlife Service (approved NEPA document and BO are attached). State and Army Corps permits were also obtained during the first phase of restoration and will cover project activities proposed under this extension (stream alteration permits attached).</t>
  </si>
  <si>
    <t>NEPA is not required as it is part of ESR efforts. This project was included in ESR plans but not funded. Additionally, this project would fall under Box Elder BDA DNA._x000D__x000D_
Stream alteration permit would be required -- support of water users of Etna reservoir. Additionally, due to post-fire rehabilitation, state regulations regarding BDA structures and temporary water storage permits do not apply. Cultural Clearance has already been completed on the SITLA lands where the exclosure will be built.</t>
  </si>
  <si>
    <t>This project is in compliance with R850-50-1100. Range Improvement Projects.  _x000D__x000D_
No cultural clearance is needed for this project.</t>
  </si>
  <si>
    <t>NEPA for this project is complete.  The necessary cultural clearance will be completed in the spring.  An intensive cultural survey is not required for this project. Other necessary clearances will be completed prior to project implementation.</t>
  </si>
  <si>
    <t>Since no ground disturbance is planned, archaeological clearances are not required. Since the entire project is on state land, NEPA will not be required._x000D__x000D_
_x000D__x000D_
Since only dry washes and ephemeral channels will receive structures, there should be no need for further permitting. There should be no impact to water rights.</t>
  </si>
  <si>
    <t>The NEPA/Final Decision documents were completed for the project area in December 2016._x000D__x000D_
The treatment would be rested from livestock grazing for a minimum of two years following project implementation to ensure adequate rest and seedling establishment._x000D__x000D_
_x000D__x000D_
The cultural contract will be issued in Spring 2020 and it is expected that the cultural clearances will be completed by late summer 2020. The treatment area will be flagged in Spring 2020._x000D__x000D_
_x000D__x000D_
Extensive vegetative monitoring data has been collected to provide baseline data to determine the success of the treatments.</t>
  </si>
  <si>
    <t>NEPA and all associated surveys and clearances are completed for the project.</t>
  </si>
  <si>
    <t>The Harpole Mesa project falls under authority of 36 CFR 220.6 (e)(6) - Timber stand and/or wildlife habitat improvement activities which do not include the use of herbicides or do not require more than one mile of low standard road construction. The Decision Memo for this project is expected to be signed at the end of March 2020.  Cultural resource surveys were funded/completed in FY20 by WRI project #4793. _x000D__x000D_
Proposed activities meet the goals and management direction provided by the Forest Plan.  Management emphasis includes:_x000D__x000D_
*Production of forage and cover for domestic livestock and wildlife (III-64) - range condition is improved or maintained through range and/or silvicultural improvement practices, nonstructural restoration practices include a full spectrum of vegetation treatments_x000D__x000D_
*Use mechanical treatment or prescribed fire in combination with harvest methods as appropriate to alter timber stands and increase herbaceous yield or cover (III-65)_x000D__x000D_
*Wildlife habitat diversity may be enhanced by vegetation manipulation (III-67)_x000D__x000D_
This project conforms to these sections of the Plan and is consistent with other portions relative to these types of activities. The project also complies with all applicable laws and regulations, including regarding archaeological resources, and has received SHPO concurrence.</t>
  </si>
  <si>
    <t xml:space="preserve">The Fishlake National Forest Pinyon and Juniper Project Decision Notice was signed on December 5th, 2019 which covers the USFS portion of this project. _x000D__x000D_
_x000D__x000D_
The Fishlake National Forest has begun consultation with the State Historic Preservation Office. Archaeological surveys will occur prior to implementation. _x000D__x000D_
_x000D__x000D_
</t>
  </si>
  <si>
    <t>NEPA has been completed including archaeological clearance and a silvicultural prescription for the proposed project.</t>
  </si>
  <si>
    <t>NEPA is not necessary on private lands.  Archaeology was completed for this area as part of another project.</t>
  </si>
  <si>
    <t xml:space="preserve">Several clearances will be needed for this project and are underway. _x000D__x000D_
_x000D__x000D_
Archaeological clearances have been completed for the lower Fish Creek BDAs phase 2, and for the Winter Quarters Creek Culvert. _x000D__x000D_
_x000D__x000D_
New archeaological clearance will be needed for upper Fish Creek BDAs, the juniper and aspen treatment sites. _x000D__x000D_
_x000D__x000D_
A stream alteration permit will be required for instream work._x000D__x000D_
_x000D__x000D_
A temporary water right may be required for this project._x000D__x000D_
_x000D__x000D_
Vegetation treatments will be conducted outside of the breeding bird season for compliance with the Migratory Bird Treaty Act. _x000D__x000D_
_x000D__x000D_
</t>
  </si>
  <si>
    <t>The Ashley National Forest initiated the NEPA process in January 2020.  The proposed projects will be analyzed for resource concerns or issues including impacts to heritage resources, timber resources, endangered, threatened or sensitive plants and animals, recreation conflicts, etc.</t>
  </si>
  <si>
    <t>This project is currently in the NEPA planning phase.  The Ashley National Forest is seeking funding for specific areas of archaeological and silvicultural prescriptions.(See attached map for survey areas.) In addition to archaeological and silvicultural prescriptions, the forest is seeking additional funding to employ independent Forest Service "Enterprise Teams" to do further project analysis and NEPA work within the Greater Cart Creek planning area.  Shared Stewardship principles are challenging forests to work at a greater scale to accomplish land management objectives.  Funding these Enterprise teams will allow the Ashley National Forest to commit more time and human capital to this effort than the forest currently has capacity for.  A target date for the draft decision for the current effort is scheduled for April of 2021.</t>
  </si>
  <si>
    <t xml:space="preserve">Most of the areas have been involved in previous treatments that were either lost to fire or did not meet all the project objectives. _x000D__x000D_
The NEPA has been completed on FS property._x000D__x000D_
Remaining areas that require arc clearance will be surveyed with DWR arc. _x000D__x000D_
</t>
  </si>
  <si>
    <t>The NEPA for this project is currently underway, decision is expected by March 1,2020.  Compliance with sec 106 is being done programmatically but will require site specific surveys once implementation is planned.  Prior to implementation, a site-specific interdisciplinary review will occur to identify any new information, ensure appropriate design criteria are implemented consistent with the project design, conduct field reviews for activities near sensitive sites, and complete permitting or consultation requirements for sec 106 and ESA.</t>
  </si>
  <si>
    <t>Water rights on shallow groundwater sources (less than 30' deep) can be filed after source is developed and producing. UDWR Arch clearance is scheduled for June 2020.  Project is on DWR lands and does not require NEPA.</t>
  </si>
  <si>
    <t>NEPA assessment inventories have been addressed on this project under the Pinyon-Juniper Categorical Exclusion that was signed July, 2017, as it pertains to the Fillmore Forest Service Property.  We are still required to address the Culture Resource inventories as it pertains to the Forest Service and Private Properties before we can proceed with implementation.  UDWR will contract this out as per the State of Purchasing Contracting, this will be handled by UDWR Archaeologist Arie Leeflang.  Contractors will be contracted to survey both Private and Federal Lands and consultation with SHPO will occur prior to Habitat Restoration work beginning.</t>
  </si>
  <si>
    <t xml:space="preserve">This project is in compliance with the Fremont Habitat Improvement Project Environmental Assessment (2016) and is in direct proximity to the Parowan Front Habitat Restoration Environmental Assessment (2018).  _x000D__x000D_
 _x000D__x000D_
Archaeological clearance will be completed prior to implementation. _x000D__x000D_
_x000D__x000D_
</t>
  </si>
  <si>
    <t>This will be a noninvasive project. We will consult with the appropriate agencies to ensure that all clearances have been addressed. We will be completing a stream alteration permit for this project</t>
  </si>
  <si>
    <t>NEPA for BDA work in west Box Elder County on BLM land has been completed._x000D__x000D_
_x000D__x000D_
A temporary water right and stream alteration permit will be needed from Utah Division of Water Rights prior to construction</t>
  </si>
  <si>
    <t>We plan to apply for a stream alteration permit during the appropriate phases of this project. NEPA and Archaeological clearances are not necessary.</t>
  </si>
  <si>
    <t>Any NEPA or cultural resource compliance necessary has been completed.</t>
  </si>
  <si>
    <t>UDWR will consult with Federal partners if NEPA is required for installation of flow control devices on a case-by-case basis. Beaver relocations alone will not necessitate any archaeological clearances, and any NEPA is covered by the UDWR Beaver Management Plan. UDWR has jurisdiction over beaver in Utah as it is considered a furbearer. UDWR also has a statewide Stream Alteration Permit that allows action related to beaver trapping and translocation permissible under state law.</t>
  </si>
  <si>
    <t>All projects completed by the SEA coordinator will undergo NEPA if required and cultural clearances as required.</t>
  </si>
  <si>
    <t>This project will comply with all Army Corps regulations and Archaeological clearance as well as appropriate stream alteration permits and any other permits required.</t>
  </si>
  <si>
    <t>All practices will be installed according the state and federal requirements.  Cultural clearances will be  done to satisfy appropriate agencies.  Treatment will be implemented between August 15 to April 15 to ensure that nesting and brood rearing of sage grouse and other birds are not disturbed.</t>
  </si>
  <si>
    <t xml:space="preserve">The project area is located within Helper City and has been disturbed by previous railroad, highway, residential and commercial development. The River Corridor is concurrently being redeveloped. No cultural resources are anticipated to be impacted by the project. If potential cultural resources in the project area are discovered during construction and cannot be avoided, activities in that area will be suspended until the properties can be evaluated for eligible listing on the National Register of Historic Places in consultation with Utah State Historical Preservation Office._x000D__x000D_
_x000D__x000D_
A Utah Stream Alteration Permit will be submitted to the Utah Division of Water Rights and will include both a delineation of Waters of the US and threatened and endangered species. The past five phases of the project have received a Stream Alteration Permit and no issues are expected with this project._x000D__x000D_
</t>
  </si>
  <si>
    <t>This type of treatment does not require archeological surveys or cultural surveys. However, DWR's Archeologist has an opportunity to review the project area to provide comments on general areas to avoid during the smashing phase of the treatment.</t>
  </si>
  <si>
    <t>All sites are located on BLM administered lands or lands that were once BLM administered and now managed by SITLA.  BLM has retained rights to the water sources on traded lands that are now SITLA.  Maintenance of existing ponds has been approved by Vernal BLM.  New guzzler locations have gone through the NEPA process and are approved by Vernal BLM.</t>
  </si>
  <si>
    <t xml:space="preserve">A stream alteration permit secured for project 4798 will cover this project area. _x000D__x000D_
_x000D__x000D_
Cultural resource surveys were completed for this area as well as 4798 by M. Shaver October 2019. No eligible historic sites were found near the project area during the surveys, and staff will be conscientious of any cultural sites if found during project implementation. _x000D__x000D_
</t>
  </si>
  <si>
    <t>Collaboration with Manti-Lasal National Forest and Wasatch Cache National Forest</t>
  </si>
  <si>
    <t>No ground disturbing activities are planned.  Mowing will only affect sagebrush and other vegetation above 6 inches from the ground surface.</t>
  </si>
  <si>
    <t>All projects completed by this biologist will undergo NEPA and cultural clearances as required.</t>
  </si>
  <si>
    <t>The project will follow all applicable compliance policies of UTDWR administered land. No formal NEPA required. There will be ground disturbance through the actions of mechanically treating invasive species, seeding using a no till range-land drill, and planting actions.</t>
  </si>
  <si>
    <t>All of the herbicide treatment areas are on SITLA property, so NEPA is not required. With no ground disturbance, no Archaeological surveys are required. _x000D__x000D_
_x000D__x000D_
Pond and guzzler locations that require new ground disturbance have already been Arch cleared and approved by SITLA.  Guzzler maintenance on BLM has been approved._x000D__x000D_
_x000D__x000D_
New guzzlers: ????_x000D__x000D_
_x000D__x000D_
Rebuilding the existing Horse Point guzzler will take place within the original footprint of the existing structure so no new Arch surveys are required. As it is considered a maintenance action, no new NEPA is required.</t>
  </si>
  <si>
    <t>For this project we plan to complete all necessary Cultural Resource Surveys, and if we are able to complete the RX fire component of the project then we will be following a burn plan that is being put together in cooperation with Utah Forestry Fire and State Lands. These lands do not require any further actions for our proposed project to be in compliance.</t>
  </si>
  <si>
    <t>The Project site has been previously inventoried for cultural resources during previous NRCS EQIP projects. No cultural resources have been identified that would be at risk. Additionally the projects proposed treatment requires minimal disturbance and has a small foot print posing minimal risk.  NRCS will be involved in the current project and the practices identified show a net positive or no impact on all Resource identified in previous CPA-52.</t>
  </si>
  <si>
    <t>Treatments will be addressed by the Project Manager working with Arie Leeflang (UDWR) on making sure the under takings are surveyed, this will be done in house with the use of Arie.  The mowing aspect of this project is exempt from SHPO Consultation.  Most of this WMA has been previously disturbed and may not require a survey.</t>
  </si>
  <si>
    <t>(435) 633-5522</t>
  </si>
  <si>
    <t>((435)633-5522</t>
  </si>
  <si>
    <t>(801)436-4062</t>
  </si>
  <si>
    <t>435-691-4302</t>
  </si>
  <si>
    <t>(801) 717-5896</t>
  </si>
  <si>
    <t>435-590-5690</t>
  </si>
  <si>
    <t>435 865-6108</t>
  </si>
  <si>
    <t>(435)559-0797</t>
  </si>
  <si>
    <t>435-587-1527</t>
  </si>
  <si>
    <t>(435) 590-4834</t>
  </si>
  <si>
    <t>435 572 5420</t>
  </si>
  <si>
    <t>435-865-3042</t>
  </si>
  <si>
    <t>605 321-7880</t>
  </si>
  <si>
    <t>605-321-7880</t>
  </si>
  <si>
    <t>(435)590-4847</t>
  </si>
  <si>
    <t>(435)259-2188</t>
  </si>
  <si>
    <t>435-704-1318</t>
  </si>
  <si>
    <t>(956)639-2744</t>
  </si>
  <si>
    <t>(435) 781-9453</t>
  </si>
  <si>
    <t>(435)219-6525</t>
  </si>
  <si>
    <t>801 491-5654</t>
  </si>
  <si>
    <t>(801)361-3744</t>
  </si>
  <si>
    <t>(801)558-8055</t>
  </si>
  <si>
    <t>(801) 491-5653</t>
  </si>
  <si>
    <t>(435)671-0160</t>
  </si>
  <si>
    <t>(801)368-3493</t>
  </si>
  <si>
    <t>(970) 629-3197</t>
  </si>
  <si>
    <t>435 590-7068</t>
  </si>
  <si>
    <t>(435)590-7068</t>
  </si>
  <si>
    <t>(435)676-9300</t>
  </si>
  <si>
    <t>801 491-5653</t>
  </si>
  <si>
    <t>435-979-7188</t>
  </si>
  <si>
    <t>(435)691-2058</t>
  </si>
  <si>
    <t>(801)865-0652</t>
  </si>
  <si>
    <t>(801) 712-9253</t>
  </si>
  <si>
    <t>(801)712-9253</t>
  </si>
  <si>
    <t>(435)691-6001</t>
  </si>
  <si>
    <t>435-820-1480</t>
  </si>
  <si>
    <t>(435) 790-2280</t>
  </si>
  <si>
    <t>(435)790-2280</t>
  </si>
  <si>
    <t>(801)367-1034</t>
  </si>
  <si>
    <t>435 592-4488</t>
  </si>
  <si>
    <t>(435)592-4488</t>
  </si>
  <si>
    <t>801-360-0802</t>
  </si>
  <si>
    <t>435-260-2736</t>
  </si>
  <si>
    <t>(435)421-9010</t>
  </si>
  <si>
    <t>(801)850-1221</t>
  </si>
  <si>
    <t>(437)452-1856</t>
  </si>
  <si>
    <t>(435)691-1493</t>
  </si>
  <si>
    <t>435-979-0281</t>
  </si>
  <si>
    <t>801 476-2740</t>
  </si>
  <si>
    <t>(801)643-8342</t>
  </si>
  <si>
    <t>(435)559-0512</t>
  </si>
  <si>
    <t>(435)781-5232</t>
  </si>
  <si>
    <t>(435) 820-0687</t>
  </si>
  <si>
    <t>(435)820-0687</t>
  </si>
  <si>
    <t>(435)558-0396</t>
  </si>
  <si>
    <t>330-421-7239</t>
  </si>
  <si>
    <t>(___)___-____</t>
  </si>
  <si>
    <t>(435) 854-3610</t>
  </si>
  <si>
    <t>(435)691-2727</t>
  </si>
  <si>
    <t>435-704-1604</t>
  </si>
  <si>
    <t>435 789-8343</t>
  </si>
  <si>
    <t>(435)671-3326</t>
  </si>
  <si>
    <t>(928)380-3983</t>
  </si>
  <si>
    <t>435-790-7030</t>
  </si>
  <si>
    <t>435-590-1061</t>
  </si>
  <si>
    <t>(435)590-5391</t>
  </si>
  <si>
    <t>801 645-4721</t>
  </si>
  <si>
    <t>(435)689-0802</t>
  </si>
  <si>
    <t>435-813-2998</t>
  </si>
  <si>
    <t>(435) 650-5106</t>
  </si>
  <si>
    <t>(435)650-5106</t>
  </si>
  <si>
    <t>(208)360-6165</t>
  </si>
  <si>
    <t>(435)220-0003</t>
  </si>
  <si>
    <t>(801)388-3942</t>
  </si>
  <si>
    <t>(435) 636-9238</t>
  </si>
  <si>
    <t>(435)636-9238</t>
  </si>
  <si>
    <t>435-896-6494</t>
  </si>
  <si>
    <t>(435)979-6494</t>
  </si>
  <si>
    <t>435 790-1715</t>
  </si>
  <si>
    <t>(435)790-1715</t>
  </si>
  <si>
    <t>(801)678-6469</t>
  </si>
  <si>
    <t>(435)260-2368</t>
  </si>
  <si>
    <t>(435) 752-8701</t>
  </si>
  <si>
    <t>(435)669-1153</t>
  </si>
  <si>
    <t>435-790-1105</t>
  </si>
  <si>
    <t>(385) 315-4676</t>
  </si>
  <si>
    <t>(801) 538-4822</t>
  </si>
  <si>
    <t>(435)201-0107</t>
  </si>
  <si>
    <t>435 865-6112</t>
  </si>
  <si>
    <t>(435)691-2372</t>
  </si>
  <si>
    <t>(801) 683-1416</t>
  </si>
  <si>
    <t>(801)520-2505</t>
  </si>
  <si>
    <t>801 851-2900</t>
  </si>
  <si>
    <t>(801)836-1963</t>
  </si>
  <si>
    <t>(801)377-3332</t>
  </si>
  <si>
    <t>(435) 260-2360</t>
  </si>
  <si>
    <t>(435)260-2360</t>
  </si>
  <si>
    <t>612-554-4879</t>
  </si>
  <si>
    <t>(435) 865-6100</t>
  </si>
  <si>
    <t>435-868-1799</t>
  </si>
  <si>
    <t>(435) 452-2296</t>
  </si>
  <si>
    <t>Southern</t>
  </si>
  <si>
    <t>Northern</t>
  </si>
  <si>
    <t>Southeastern</t>
  </si>
  <si>
    <t>Central</t>
  </si>
  <si>
    <t>Northeastern</t>
  </si>
  <si>
    <t>Salt Lake Office</t>
  </si>
  <si>
    <t>DWR-GBRC</t>
  </si>
  <si>
    <t>DWR-Region</t>
  </si>
  <si>
    <t>BLM</t>
  </si>
  <si>
    <t>-</t>
  </si>
  <si>
    <t>Lower Provo River Instream Flow</t>
  </si>
  <si>
    <t>Utah</t>
  </si>
  <si>
    <t>Michael Slater</t>
  </si>
  <si>
    <t>(801)491-5651</t>
  </si>
  <si>
    <t>michaelslater@utah.gov</t>
  </si>
  <si>
    <t>Acquire an in-stream flow in the Lower Provo River to maintain aquatic habitat to support fish and aquatic wildlife species and angling/recreational opportunities along this stretch of the very popular Provo River.</t>
  </si>
  <si>
    <t>This is in response to anglers coming to UDWR and other agencies asking for our help to obtain water to secure angling opportunities in the heavily used Lower Provo River. Some fish loss and mortality was observed in this stretch of river with the recent changes to water management and power generation.</t>
  </si>
  <si>
    <t xml:space="preserve"> Fast Track Amount Requested</t>
  </si>
  <si>
    <t>CRI</t>
  </si>
  <si>
    <t>WASATCH,DUCHESNE,UINTAH</t>
  </si>
  <si>
    <t>BDA/Beavers</t>
  </si>
  <si>
    <t>Pond Cleaning</t>
  </si>
  <si>
    <t>BOX ELDER,CACHE</t>
  </si>
  <si>
    <t>pipeline/trough</t>
  </si>
  <si>
    <t>Fish Passage</t>
  </si>
  <si>
    <t>No shapefile</t>
  </si>
  <si>
    <t>UINTAH,GRAND</t>
  </si>
  <si>
    <t>MILLARD</t>
  </si>
  <si>
    <t>WASHINGTON</t>
  </si>
  <si>
    <t>PIUTE,SEVIER</t>
  </si>
  <si>
    <t>GARFIELD,IRON</t>
  </si>
  <si>
    <t>BLM Wildlife GNA</t>
  </si>
  <si>
    <t xml:space="preserve">  BLM (Sage Grouse) - GNA</t>
  </si>
  <si>
    <t>BLM Range</t>
  </si>
  <si>
    <t>BLM T&amp;E</t>
  </si>
  <si>
    <t>BLM Wilderness</t>
  </si>
  <si>
    <t>BLM Aquatics</t>
  </si>
  <si>
    <t>BLM HLI T&amp;E - GNA</t>
  </si>
  <si>
    <t>BLM HLI Range - GNA</t>
  </si>
  <si>
    <t>BLM HLI Aquatics - GNA</t>
  </si>
  <si>
    <t>USFS</t>
  </si>
  <si>
    <t>BLM/USFS</t>
  </si>
  <si>
    <t>FY2022</t>
  </si>
  <si>
    <t>Medium</t>
  </si>
  <si>
    <t>High</t>
  </si>
  <si>
    <t>Low</t>
  </si>
  <si>
    <t>NR</t>
  </si>
  <si>
    <t>Adjusted Score</t>
  </si>
  <si>
    <t>Chipman Peak - Paragonah Allotment Vegetation Treatment</t>
  </si>
  <si>
    <t>D</t>
  </si>
  <si>
    <t>D,E</t>
  </si>
  <si>
    <t>D,E,T,M</t>
  </si>
  <si>
    <t>D,P</t>
  </si>
  <si>
    <t>D,E,T</t>
  </si>
  <si>
    <t>D,E,M</t>
  </si>
  <si>
    <t>D,E,BHS</t>
  </si>
  <si>
    <t>D,E,M,BHS</t>
  </si>
  <si>
    <t>D,T</t>
  </si>
  <si>
    <t>D,E,T,B</t>
  </si>
  <si>
    <t>T</t>
  </si>
  <si>
    <t>D,E,P</t>
  </si>
  <si>
    <t>P</t>
  </si>
  <si>
    <t>D,E,B</t>
  </si>
  <si>
    <t>E</t>
  </si>
  <si>
    <t>D,</t>
  </si>
  <si>
    <t>D,E,T,P</t>
  </si>
  <si>
    <t>?</t>
  </si>
  <si>
    <t>Water Development Projects - Not Ranked through WRI</t>
  </si>
  <si>
    <t>Indian Creek Allotment Water Developments (Guzzler/Reservoirs) - Phase 2</t>
  </si>
  <si>
    <t>Jed Carling</t>
  </si>
  <si>
    <t>The Ruin Park Catchment / Guzzler is an existing BLM range improvement (#019274).  Proposed actions would be contained within the original footprint of the project and considered maintenance activities, therefore it would be in compliance with various requirements and not need further NEPA and/or inventories.</t>
  </si>
  <si>
    <t>fully funded</t>
  </si>
  <si>
    <t>funded by SS</t>
  </si>
  <si>
    <t>Utah WSF</t>
  </si>
  <si>
    <t>ECP/EXPO</t>
  </si>
  <si>
    <t>Hydrologic Monitoring of Environmental Restoration Projects - Year 5</t>
  </si>
  <si>
    <t>Hydrologic Monitoring of Critical Groundwater-Fed Habitat, Tule and Snake Valleys</t>
  </si>
  <si>
    <t>Hugh Hurlow</t>
  </si>
  <si>
    <t>Diane Menuz</t>
  </si>
  <si>
    <t>WRI Database and Admin</t>
  </si>
  <si>
    <t xml:space="preserve">  USFS-WRI FY21</t>
  </si>
  <si>
    <t>Alison Whittaker</t>
  </si>
  <si>
    <t>UGS</t>
  </si>
  <si>
    <t>A</t>
  </si>
  <si>
    <t>B</t>
  </si>
  <si>
    <t>C</t>
  </si>
  <si>
    <t>Notes</t>
  </si>
  <si>
    <t>Didn't provide funding for water development portion of project</t>
  </si>
  <si>
    <t>Fire re-seeding area will be reconsidered with FY21 Fire Rehab requests</t>
  </si>
  <si>
    <t>Cultural Resource Inventory Only</t>
  </si>
  <si>
    <t>Lop and Pile portion not funded</t>
  </si>
  <si>
    <t>Seeding and bullhog not funded</t>
  </si>
  <si>
    <t>Only received BLM Funds</t>
  </si>
  <si>
    <t>Will need to be phased</t>
  </si>
  <si>
    <t>Prescribed fire - Partially funded</t>
  </si>
  <si>
    <t>Only received Shared Stewardship funds</t>
  </si>
  <si>
    <t>Only received NRCS funds</t>
  </si>
  <si>
    <t>Partially funded due to loss of Water Development Funds</t>
  </si>
  <si>
    <t>Only received HC funds.  ESMF and USFWS pending approval</t>
  </si>
  <si>
    <t>Only received USFS funds and FFSL funds</t>
  </si>
  <si>
    <t>Partial funding</t>
  </si>
  <si>
    <t>Yes</t>
  </si>
  <si>
    <t>No</t>
  </si>
  <si>
    <t>???</t>
  </si>
  <si>
    <t>Funding for all but mechanical cut and pile</t>
  </si>
  <si>
    <t>WRI Fuels</t>
  </si>
  <si>
    <t>DWR Funds</t>
  </si>
  <si>
    <t>Sportsman Groups</t>
  </si>
  <si>
    <t>FY2022 Request</t>
  </si>
  <si>
    <t>FY2021 WRI Requested</t>
  </si>
  <si>
    <t>SS</t>
  </si>
  <si>
    <t>TU</t>
  </si>
  <si>
    <t>UDWR</t>
  </si>
  <si>
    <t>FFSL</t>
  </si>
  <si>
    <t>USU Ext.</t>
  </si>
  <si>
    <t>BYU</t>
  </si>
  <si>
    <t>MDF</t>
  </si>
  <si>
    <t>USU</t>
  </si>
  <si>
    <t>USFWS</t>
  </si>
  <si>
    <t>TNC</t>
  </si>
  <si>
    <t>UDAF</t>
  </si>
  <si>
    <t>UT. Lake Comm.</t>
  </si>
  <si>
    <t>GSEP</t>
  </si>
  <si>
    <t>On maybe list of PR Enhancement list</t>
  </si>
  <si>
    <t>Not Funded</t>
  </si>
  <si>
    <t>Unfunded Amount</t>
  </si>
  <si>
    <t>Total Unfunded</t>
  </si>
  <si>
    <t>Fully Funded</t>
  </si>
  <si>
    <t>Partially Funded</t>
  </si>
  <si>
    <t>Cultural Resources and defensible space portion of project funded</t>
  </si>
  <si>
    <t>Cutural Resources and wildlife and veg surveys funded</t>
  </si>
  <si>
    <t>Will need to reduce  the acres of bullhog</t>
  </si>
  <si>
    <t>Fencing portion not funded bullhog cost estimate reduced to $350/acre.  Will suppliment if needed</t>
  </si>
  <si>
    <t>Cultural Resources and wildlife and botany surveys only funded</t>
  </si>
  <si>
    <t>WRI Region</t>
  </si>
  <si>
    <t>Lead Agency</t>
  </si>
  <si>
    <t>Funded WRI Totals</t>
  </si>
  <si>
    <t>Unfunded WRI Totals</t>
  </si>
  <si>
    <t>Funded and Unfunded WRI Totals</t>
  </si>
  <si>
    <t>FY 2021 Unfunded WRI Projects - 6/4/2020</t>
  </si>
  <si>
    <t>FY 2021 UPCD - WRI Project Funding List</t>
  </si>
  <si>
    <t>FY 2021 Funded WRI Projects - 6/4/2020</t>
  </si>
  <si>
    <t>46 Projects</t>
  </si>
  <si>
    <t>101 Projects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</si>
</sst>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name val="Calibri"/>
      <family val="2"/>
      <scheme val="minor"/>
    </font>
    <font>
      <sz val="10"/>
      <color rgb="FF000000"/>
      <name val="Arial"/>
      <family val="2"/>
    </font>
    <font>
      <b/>
      <sz val="11"/>
      <name val="Calibri"/>
      <family val="2"/>
      <scheme val="minor"/>
    </font>
    <font>
      <sz val="9"/>
      <color indexed="81"/>
      <name val="Tahoma"/>
      <family val="2"/>
    </font>
    <font>
      <b/>
      <sz val="9"/>
      <color indexed="81"/>
      <name val="Tahoma"/>
      <family val="2"/>
    </font>
    <font>
      <sz val="12"/>
      <name val="Calibri"/>
      <family val="2"/>
      <scheme val="minor"/>
    </font>
    <font>
      <b/>
      <sz val="11"/>
      <color rgb="FFFF0000"/>
      <name val="Calibri"/>
      <family val="2"/>
      <scheme val="minor"/>
    </font>
    <font>
      <b/>
      <sz val="14"/>
      <name val="Calibri"/>
      <family val="2"/>
      <scheme val="minor"/>
    </font>
    <font>
      <b/>
      <sz val="12"/>
      <name val="Calibri"/>
      <family val="2"/>
      <scheme val="minor"/>
    </font>
    <font>
      <b/>
      <sz val="20"/>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4"/>
        <bgColor indexed="64"/>
      </patternFill>
    </fill>
    <fill>
      <patternFill patternType="solid">
        <fgColor rgb="FF92D050"/>
        <bgColor indexed="64"/>
      </patternFill>
    </fill>
    <fill>
      <patternFill patternType="solid">
        <fgColor rgb="FFFF0000"/>
        <bgColor indexed="64"/>
      </patternFill>
    </fill>
    <fill>
      <patternFill patternType="solid">
        <fgColor theme="3" tint="0.59999389629810485"/>
        <bgColor indexed="64"/>
      </patternFill>
    </fill>
    <fill>
      <patternFill patternType="solid">
        <fgColor rgb="FFFFFF00"/>
        <bgColor indexed="64"/>
      </patternFill>
    </fill>
    <fill>
      <patternFill patternType="solid">
        <fgColor theme="2" tint="-9.9978637043366805E-2"/>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s>
  <cellStyleXfs count="53">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8" borderId="8" applyNumberFormat="0" applyFont="0" applyAlignment="0" applyProtection="0"/>
    <xf numFmtId="0" fontId="20" fillId="0" borderId="0"/>
    <xf numFmtId="0" fontId="20" fillId="0" borderId="0"/>
    <xf numFmtId="0" fontId="18" fillId="0" borderId="0"/>
    <xf numFmtId="0" fontId="1" fillId="0" borderId="0"/>
  </cellStyleXfs>
  <cellXfs count="266">
    <xf numFmtId="0" fontId="0" fillId="0" borderId="0" xfId="0"/>
    <xf numFmtId="43" fontId="0" fillId="0" borderId="0" xfId="1" applyFont="1"/>
    <xf numFmtId="44" fontId="0" fillId="0" borderId="0" xfId="2" applyFont="1" applyFill="1"/>
    <xf numFmtId="44" fontId="0" fillId="35" borderId="0" xfId="2" applyFont="1" applyFill="1"/>
    <xf numFmtId="44" fontId="0" fillId="0" borderId="0" xfId="2" applyFont="1"/>
    <xf numFmtId="1" fontId="0" fillId="0" borderId="0" xfId="0" applyNumberFormat="1" applyFont="1" applyAlignment="1">
      <alignment wrapText="1"/>
    </xf>
    <xf numFmtId="0" fontId="0" fillId="0" borderId="0" xfId="0" applyFont="1"/>
    <xf numFmtId="0" fontId="0" fillId="34" borderId="0" xfId="0" applyFont="1" applyFill="1"/>
    <xf numFmtId="1" fontId="0" fillId="0" borderId="0" xfId="0" applyNumberFormat="1" applyFont="1"/>
    <xf numFmtId="0" fontId="0" fillId="0" borderId="0" xfId="0" applyNumberFormat="1" applyFont="1"/>
    <xf numFmtId="1" fontId="0" fillId="0" borderId="0" xfId="0" applyNumberFormat="1" applyFont="1" applyBorder="1"/>
    <xf numFmtId="43" fontId="0" fillId="0" borderId="0" xfId="1" applyFont="1"/>
    <xf numFmtId="0" fontId="0" fillId="0" borderId="0" xfId="0"/>
    <xf numFmtId="2" fontId="0" fillId="0" borderId="0" xfId="0" applyNumberFormat="1" applyFont="1" applyBorder="1" applyAlignment="1">
      <alignment horizontal="right"/>
    </xf>
    <xf numFmtId="1" fontId="19" fillId="0" borderId="0" xfId="0" applyNumberFormat="1" applyFont="1"/>
    <xf numFmtId="43" fontId="19" fillId="0" borderId="0" xfId="1" applyFont="1"/>
    <xf numFmtId="0" fontId="19" fillId="0" borderId="0" xfId="0" applyNumberFormat="1" applyFont="1"/>
    <xf numFmtId="1" fontId="19" fillId="0" borderId="0" xfId="0" applyNumberFormat="1" applyFont="1" applyBorder="1"/>
    <xf numFmtId="2" fontId="19" fillId="0" borderId="0" xfId="0" applyNumberFormat="1" applyFont="1" applyBorder="1" applyAlignment="1">
      <alignment horizontal="right"/>
    </xf>
    <xf numFmtId="1" fontId="19" fillId="34" borderId="0" xfId="0" applyNumberFormat="1" applyFont="1" applyFill="1"/>
    <xf numFmtId="44" fontId="19" fillId="0" borderId="0" xfId="2" applyFont="1"/>
    <xf numFmtId="44" fontId="19" fillId="35" borderId="0" xfId="2" applyFont="1" applyFill="1"/>
    <xf numFmtId="44" fontId="19" fillId="0" borderId="0" xfId="2" applyFont="1" applyFill="1"/>
    <xf numFmtId="0" fontId="19" fillId="0" borderId="0" xfId="0" applyFont="1"/>
    <xf numFmtId="44" fontId="0" fillId="0" borderId="0" xfId="2" applyFont="1" applyBorder="1"/>
    <xf numFmtId="1" fontId="19" fillId="0" borderId="0" xfId="0" applyNumberFormat="1" applyFont="1" applyFill="1" applyBorder="1"/>
    <xf numFmtId="2" fontId="19" fillId="0" borderId="0" xfId="0" applyNumberFormat="1" applyFont="1" applyFill="1" applyBorder="1" applyAlignment="1">
      <alignment horizontal="right"/>
    </xf>
    <xf numFmtId="0" fontId="19" fillId="0" borderId="0" xfId="0" applyFont="1" applyFill="1" applyBorder="1"/>
    <xf numFmtId="43" fontId="19" fillId="0" borderId="0" xfId="1" applyFont="1" applyFill="1" applyBorder="1"/>
    <xf numFmtId="44" fontId="19" fillId="0" borderId="0" xfId="2" applyFont="1" applyFill="1" applyBorder="1"/>
    <xf numFmtId="0" fontId="19" fillId="0" borderId="0" xfId="2" applyNumberFormat="1" applyFont="1" applyFill="1" applyBorder="1"/>
    <xf numFmtId="44" fontId="19" fillId="33" borderId="0" xfId="2" applyFont="1" applyFill="1"/>
    <xf numFmtId="0" fontId="19" fillId="33" borderId="0" xfId="0" applyFont="1" applyFill="1"/>
    <xf numFmtId="44" fontId="19" fillId="33" borderId="0" xfId="0" applyNumberFormat="1" applyFont="1" applyFill="1"/>
    <xf numFmtId="44" fontId="19" fillId="33" borderId="0" xfId="2" applyFont="1" applyFill="1" applyBorder="1"/>
    <xf numFmtId="44" fontId="19" fillId="33" borderId="0" xfId="0" applyNumberFormat="1" applyFont="1" applyFill="1" applyBorder="1"/>
    <xf numFmtId="44" fontId="21" fillId="33" borderId="0" xfId="2" applyFont="1" applyFill="1"/>
    <xf numFmtId="0" fontId="21" fillId="33" borderId="0" xfId="0" applyFont="1" applyFill="1"/>
    <xf numFmtId="44" fontId="19" fillId="0" borderId="0" xfId="0" applyNumberFormat="1" applyFont="1"/>
    <xf numFmtId="14" fontId="19" fillId="0" borderId="0" xfId="0" applyNumberFormat="1" applyFont="1"/>
    <xf numFmtId="1" fontId="19" fillId="34" borderId="0" xfId="0" applyNumberFormat="1" applyFont="1" applyFill="1" applyBorder="1"/>
    <xf numFmtId="1" fontId="8" fillId="4" borderId="0" xfId="10" applyNumberFormat="1" applyBorder="1"/>
    <xf numFmtId="1" fontId="19" fillId="0" borderId="15" xfId="0" applyNumberFormat="1" applyFont="1" applyFill="1" applyBorder="1"/>
    <xf numFmtId="0" fontId="19" fillId="0" borderId="14" xfId="0" applyNumberFormat="1" applyFont="1" applyBorder="1"/>
    <xf numFmtId="0" fontId="19" fillId="0" borderId="0" xfId="0" applyNumberFormat="1" applyFont="1" applyBorder="1"/>
    <xf numFmtId="1" fontId="19" fillId="0" borderId="15" xfId="0" applyNumberFormat="1" applyFont="1" applyBorder="1"/>
    <xf numFmtId="1" fontId="0" fillId="0" borderId="14" xfId="0" applyNumberFormat="1" applyFont="1" applyBorder="1"/>
    <xf numFmtId="1" fontId="0" fillId="0" borderId="15" xfId="0" applyNumberFormat="1" applyFont="1" applyBorder="1"/>
    <xf numFmtId="0" fontId="0" fillId="0" borderId="0" xfId="0" applyFont="1" applyAlignment="1">
      <alignment wrapText="1"/>
    </xf>
    <xf numFmtId="0" fontId="0" fillId="0" borderId="0" xfId="0" applyAlignment="1"/>
    <xf numFmtId="14" fontId="0" fillId="0" borderId="0" xfId="0" applyNumberFormat="1" applyAlignment="1"/>
    <xf numFmtId="44" fontId="21" fillId="0" borderId="0" xfId="2" applyFont="1" applyFill="1"/>
    <xf numFmtId="44" fontId="16" fillId="36" borderId="0" xfId="2" applyFont="1" applyFill="1" applyAlignment="1">
      <alignment wrapText="1"/>
    </xf>
    <xf numFmtId="1" fontId="0" fillId="0" borderId="0" xfId="0" applyNumberFormat="1" applyFont="1" applyAlignment="1">
      <alignment horizontal="left"/>
    </xf>
    <xf numFmtId="1" fontId="19" fillId="0" borderId="0" xfId="0" applyNumberFormat="1" applyFont="1" applyFill="1" applyBorder="1" applyAlignment="1">
      <alignment horizontal="left"/>
    </xf>
    <xf numFmtId="0" fontId="19" fillId="37" borderId="0" xfId="0" applyFont="1" applyFill="1" applyBorder="1"/>
    <xf numFmtId="0" fontId="19" fillId="37" borderId="0" xfId="0" applyFont="1" applyFill="1" applyBorder="1" applyAlignment="1">
      <alignment horizontal="left"/>
    </xf>
    <xf numFmtId="0" fontId="24" fillId="0" borderId="0" xfId="0" applyFont="1" applyFill="1" applyBorder="1"/>
    <xf numFmtId="0" fontId="19" fillId="0" borderId="0" xfId="8" applyFont="1" applyFill="1" applyBorder="1"/>
    <xf numFmtId="0" fontId="19" fillId="37" borderId="0" xfId="8" applyFont="1" applyFill="1" applyBorder="1"/>
    <xf numFmtId="43" fontId="0" fillId="37" borderId="0" xfId="1" applyFont="1" applyFill="1"/>
    <xf numFmtId="43" fontId="0" fillId="0" borderId="0" xfId="1" applyFont="1" applyBorder="1" applyAlignment="1">
      <alignment horizontal="right"/>
    </xf>
    <xf numFmtId="43" fontId="19" fillId="37" borderId="0" xfId="1" applyFont="1" applyFill="1" applyBorder="1" applyAlignment="1">
      <alignment horizontal="right"/>
    </xf>
    <xf numFmtId="43" fontId="19" fillId="0" borderId="0" xfId="1" applyFont="1" applyBorder="1" applyAlignment="1">
      <alignment horizontal="right"/>
    </xf>
    <xf numFmtId="0" fontId="0" fillId="0" borderId="0" xfId="0" applyNumberFormat="1"/>
    <xf numFmtId="1" fontId="16" fillId="0" borderId="0" xfId="0" applyNumberFormat="1" applyFont="1" applyAlignment="1">
      <alignment wrapText="1"/>
    </xf>
    <xf numFmtId="43" fontId="16" fillId="0" borderId="0" xfId="1" applyFont="1" applyAlignment="1">
      <alignment wrapText="1"/>
    </xf>
    <xf numFmtId="43" fontId="0" fillId="0" borderId="0" xfId="1" applyFont="1" applyAlignment="1">
      <alignment wrapText="1"/>
    </xf>
    <xf numFmtId="44" fontId="0" fillId="0" borderId="0" xfId="2" applyFont="1" applyAlignment="1">
      <alignment wrapText="1"/>
    </xf>
    <xf numFmtId="1" fontId="8" fillId="4" borderId="14" xfId="10" applyNumberFormat="1" applyBorder="1" applyAlignment="1">
      <alignment wrapText="1"/>
    </xf>
    <xf numFmtId="1" fontId="8" fillId="4" borderId="0" xfId="10" applyNumberFormat="1" applyBorder="1" applyAlignment="1">
      <alignment wrapText="1"/>
    </xf>
    <xf numFmtId="1" fontId="8" fillId="4" borderId="15" xfId="10" applyNumberFormat="1" applyBorder="1" applyAlignment="1">
      <alignment wrapText="1"/>
    </xf>
    <xf numFmtId="1" fontId="0" fillId="0" borderId="0" xfId="0" applyNumberFormat="1" applyFont="1" applyAlignment="1">
      <alignment horizontal="left" wrapText="1"/>
    </xf>
    <xf numFmtId="1" fontId="0" fillId="0" borderId="0" xfId="0" applyNumberFormat="1" applyFont="1" applyBorder="1" applyAlignment="1">
      <alignment wrapText="1"/>
    </xf>
    <xf numFmtId="43" fontId="0" fillId="0" borderId="0" xfId="1" applyFont="1" applyBorder="1" applyAlignment="1">
      <alignment wrapText="1"/>
    </xf>
    <xf numFmtId="0" fontId="0" fillId="0" borderId="0" xfId="0" applyNumberFormat="1" applyFont="1" applyBorder="1" applyAlignment="1">
      <alignment wrapText="1"/>
    </xf>
    <xf numFmtId="0" fontId="0" fillId="34" borderId="0" xfId="0" applyFont="1" applyFill="1" applyAlignment="1">
      <alignment wrapText="1"/>
    </xf>
    <xf numFmtId="44" fontId="19" fillId="33" borderId="0" xfId="2" applyFont="1" applyFill="1" applyAlignment="1">
      <alignment wrapText="1"/>
    </xf>
    <xf numFmtId="0" fontId="19" fillId="33" borderId="0" xfId="0" applyFont="1" applyFill="1" applyAlignment="1">
      <alignment wrapText="1"/>
    </xf>
    <xf numFmtId="44" fontId="19" fillId="0" borderId="0" xfId="2" applyFont="1" applyFill="1" applyAlignment="1">
      <alignment wrapText="1"/>
    </xf>
    <xf numFmtId="44" fontId="0" fillId="35" borderId="0" xfId="2" applyFont="1" applyFill="1" applyAlignment="1">
      <alignment wrapText="1"/>
    </xf>
    <xf numFmtId="44" fontId="0" fillId="0" borderId="0" xfId="2" applyFont="1" applyFill="1" applyAlignment="1">
      <alignment wrapText="1"/>
    </xf>
    <xf numFmtId="44" fontId="0" fillId="36" borderId="0" xfId="2" applyFont="1" applyFill="1" applyAlignment="1">
      <alignment wrapText="1"/>
    </xf>
    <xf numFmtId="0" fontId="0" fillId="0" borderId="0" xfId="0" applyNumberFormat="1" applyFont="1" applyAlignment="1">
      <alignment wrapText="1"/>
    </xf>
    <xf numFmtId="0" fontId="19" fillId="0" borderId="14" xfId="0" applyNumberFormat="1" applyFont="1" applyFill="1" applyBorder="1" applyAlignment="1">
      <alignment horizontal="center"/>
    </xf>
    <xf numFmtId="0" fontId="19" fillId="0" borderId="0" xfId="0" applyNumberFormat="1" applyFont="1" applyFill="1" applyBorder="1" applyAlignment="1">
      <alignment horizontal="center"/>
    </xf>
    <xf numFmtId="44" fontId="18" fillId="0" borderId="0" xfId="2" applyFont="1" applyFill="1" applyBorder="1" applyAlignment="1"/>
    <xf numFmtId="1" fontId="14" fillId="0" borderId="0" xfId="0" applyNumberFormat="1" applyFont="1"/>
    <xf numFmtId="1" fontId="25" fillId="0" borderId="0" xfId="0" applyNumberFormat="1" applyFont="1"/>
    <xf numFmtId="44" fontId="19" fillId="0" borderId="0" xfId="0" applyNumberFormat="1" applyFont="1" applyFill="1"/>
    <xf numFmtId="0" fontId="19" fillId="0" borderId="0" xfId="0" applyFont="1" applyFill="1"/>
    <xf numFmtId="43" fontId="19" fillId="0" borderId="0" xfId="1" applyNumberFormat="1" applyFont="1" applyFill="1" applyBorder="1"/>
    <xf numFmtId="43" fontId="0" fillId="0" borderId="0" xfId="1" applyNumberFormat="1" applyFont="1"/>
    <xf numFmtId="43" fontId="0" fillId="0" borderId="0" xfId="1" applyNumberFormat="1" applyFont="1" applyAlignment="1">
      <alignment wrapText="1"/>
    </xf>
    <xf numFmtId="43" fontId="19" fillId="0" borderId="0" xfId="1" applyNumberFormat="1" applyFont="1"/>
    <xf numFmtId="1" fontId="19" fillId="0" borderId="0" xfId="0" applyNumberFormat="1" applyFont="1" applyFill="1"/>
    <xf numFmtId="44" fontId="0" fillId="0" borderId="0" xfId="2" applyFont="1" applyBorder="1" applyAlignment="1">
      <alignment wrapText="1"/>
    </xf>
    <xf numFmtId="0" fontId="19" fillId="0" borderId="0" xfId="0" applyFont="1" applyAlignment="1"/>
    <xf numFmtId="44" fontId="0" fillId="40" borderId="0" xfId="2" applyFont="1" applyFill="1" applyAlignment="1">
      <alignment wrapText="1"/>
    </xf>
    <xf numFmtId="14" fontId="19" fillId="0" borderId="0" xfId="0" applyNumberFormat="1" applyFont="1" applyAlignment="1"/>
    <xf numFmtId="44" fontId="19" fillId="39" borderId="0" xfId="2" applyFont="1" applyFill="1"/>
    <xf numFmtId="44" fontId="19" fillId="0" borderId="0" xfId="0" applyNumberFormat="1" applyFont="1" applyBorder="1"/>
    <xf numFmtId="0" fontId="19" fillId="0" borderId="0" xfId="0" applyFont="1" applyBorder="1"/>
    <xf numFmtId="14" fontId="19" fillId="0" borderId="0" xfId="0" applyNumberFormat="1" applyFont="1" applyBorder="1"/>
    <xf numFmtId="44" fontId="19" fillId="0" borderId="0" xfId="2" applyFont="1" applyBorder="1"/>
    <xf numFmtId="44" fontId="19" fillId="0" borderId="0" xfId="0" applyNumberFormat="1" applyFont="1" applyFill="1" applyBorder="1"/>
    <xf numFmtId="1" fontId="19" fillId="0" borderId="11" xfId="0" applyNumberFormat="1" applyFont="1" applyBorder="1"/>
    <xf numFmtId="1" fontId="19" fillId="0" borderId="12" xfId="0" applyNumberFormat="1" applyFont="1" applyBorder="1"/>
    <xf numFmtId="1" fontId="19" fillId="0" borderId="13" xfId="0" applyNumberFormat="1" applyFont="1" applyBorder="1"/>
    <xf numFmtId="1" fontId="19" fillId="0" borderId="0" xfId="0" applyNumberFormat="1" applyFont="1" applyAlignment="1">
      <alignment horizontal="left"/>
    </xf>
    <xf numFmtId="1" fontId="21" fillId="0" borderId="0" xfId="0" applyNumberFormat="1" applyFont="1" applyAlignment="1">
      <alignment wrapText="1"/>
    </xf>
    <xf numFmtId="43" fontId="21" fillId="0" borderId="0" xfId="1" applyFont="1" applyAlignment="1">
      <alignment wrapText="1"/>
    </xf>
    <xf numFmtId="43" fontId="19" fillId="0" borderId="0" xfId="1" applyFont="1" applyBorder="1"/>
    <xf numFmtId="43" fontId="19" fillId="0" borderId="0" xfId="1" applyNumberFormat="1" applyFont="1" applyBorder="1"/>
    <xf numFmtId="1" fontId="19" fillId="0" borderId="0" xfId="0" applyNumberFormat="1" applyFont="1" applyBorder="1" applyAlignment="1">
      <alignment horizontal="left"/>
    </xf>
    <xf numFmtId="0" fontId="21" fillId="0" borderId="0" xfId="0" applyFont="1"/>
    <xf numFmtId="1" fontId="21" fillId="0" borderId="0" xfId="0" applyNumberFormat="1" applyFont="1"/>
    <xf numFmtId="43" fontId="21" fillId="0" borderId="0" xfId="1" applyFont="1"/>
    <xf numFmtId="43" fontId="21" fillId="0" borderId="0" xfId="1" applyNumberFormat="1" applyFont="1"/>
    <xf numFmtId="44" fontId="21" fillId="0" borderId="0" xfId="2" applyFont="1" applyBorder="1"/>
    <xf numFmtId="1" fontId="21" fillId="0" borderId="0" xfId="0" applyNumberFormat="1" applyFont="1" applyBorder="1"/>
    <xf numFmtId="1" fontId="21" fillId="0" borderId="15" xfId="0" applyNumberFormat="1" applyFont="1" applyBorder="1"/>
    <xf numFmtId="1" fontId="21" fillId="0" borderId="0" xfId="0" applyNumberFormat="1" applyFont="1" applyAlignment="1">
      <alignment horizontal="left"/>
    </xf>
    <xf numFmtId="43" fontId="21" fillId="0" borderId="0" xfId="1" applyFont="1" applyBorder="1" applyAlignment="1">
      <alignment horizontal="right"/>
    </xf>
    <xf numFmtId="2" fontId="21" fillId="0" borderId="0" xfId="0" applyNumberFormat="1" applyFont="1" applyBorder="1" applyAlignment="1">
      <alignment horizontal="right"/>
    </xf>
    <xf numFmtId="44" fontId="21" fillId="0" borderId="0" xfId="2" applyFont="1"/>
    <xf numFmtId="44" fontId="21" fillId="0" borderId="0" xfId="0" applyNumberFormat="1" applyFont="1"/>
    <xf numFmtId="1" fontId="21" fillId="0" borderId="14" xfId="0" applyNumberFormat="1" applyFont="1" applyBorder="1"/>
    <xf numFmtId="43" fontId="21" fillId="0" borderId="0" xfId="2" applyNumberFormat="1" applyFont="1"/>
    <xf numFmtId="44" fontId="21" fillId="0" borderId="14" xfId="2" applyFont="1" applyBorder="1"/>
    <xf numFmtId="44" fontId="21" fillId="0" borderId="15" xfId="2" applyFont="1" applyBorder="1"/>
    <xf numFmtId="44" fontId="21" fillId="0" borderId="0" xfId="2" applyFont="1" applyAlignment="1">
      <alignment horizontal="left"/>
    </xf>
    <xf numFmtId="44" fontId="21" fillId="0" borderId="0" xfId="2" applyFont="1" applyBorder="1" applyAlignment="1">
      <alignment horizontal="right"/>
    </xf>
    <xf numFmtId="1" fontId="19" fillId="0" borderId="14" xfId="0" applyNumberFormat="1" applyFont="1" applyBorder="1"/>
    <xf numFmtId="1" fontId="21" fillId="0" borderId="0" xfId="0" applyNumberFormat="1" applyFont="1" applyFill="1" applyAlignment="1">
      <alignment wrapText="1"/>
    </xf>
    <xf numFmtId="0" fontId="19" fillId="0" borderId="0" xfId="0" applyFont="1" applyFill="1" applyBorder="1" applyAlignment="1"/>
    <xf numFmtId="1" fontId="21" fillId="0" borderId="0" xfId="0" applyNumberFormat="1" applyFont="1" applyFill="1"/>
    <xf numFmtId="44" fontId="19" fillId="0" borderId="18" xfId="0" applyNumberFormat="1" applyFont="1" applyBorder="1"/>
    <xf numFmtId="0" fontId="19" fillId="0" borderId="18" xfId="0" applyFont="1" applyBorder="1"/>
    <xf numFmtId="44" fontId="19" fillId="0" borderId="18" xfId="2" applyFont="1" applyBorder="1"/>
    <xf numFmtId="14" fontId="19" fillId="0" borderId="0" xfId="0" applyNumberFormat="1" applyFont="1" applyFill="1" applyBorder="1" applyAlignment="1"/>
    <xf numFmtId="1" fontId="21" fillId="38" borderId="0" xfId="0" applyNumberFormat="1" applyFont="1" applyFill="1"/>
    <xf numFmtId="1" fontId="21" fillId="41" borderId="0" xfId="0" applyNumberFormat="1" applyFont="1" applyFill="1"/>
    <xf numFmtId="1" fontId="21" fillId="39" borderId="0" xfId="0" applyNumberFormat="1" applyFont="1" applyFill="1"/>
    <xf numFmtId="0" fontId="21" fillId="0" borderId="0" xfId="0" applyFont="1" applyFill="1"/>
    <xf numFmtId="44" fontId="27" fillId="0" borderId="10" xfId="0" applyNumberFormat="1" applyFont="1" applyBorder="1"/>
    <xf numFmtId="1" fontId="27" fillId="0" borderId="10" xfId="0" applyNumberFormat="1" applyFont="1" applyFill="1" applyBorder="1"/>
    <xf numFmtId="1" fontId="27" fillId="0" borderId="10" xfId="0" applyNumberFormat="1" applyFont="1" applyBorder="1"/>
    <xf numFmtId="0" fontId="27" fillId="0" borderId="10" xfId="0" applyFont="1" applyFill="1" applyBorder="1"/>
    <xf numFmtId="43" fontId="27" fillId="0" borderId="10" xfId="1" applyFont="1" applyBorder="1"/>
    <xf numFmtId="43" fontId="27" fillId="0" borderId="10" xfId="1" applyNumberFormat="1" applyFont="1" applyBorder="1"/>
    <xf numFmtId="0" fontId="27" fillId="0" borderId="10" xfId="0" applyNumberFormat="1" applyFont="1" applyBorder="1"/>
    <xf numFmtId="0" fontId="27" fillId="0" borderId="16" xfId="0" applyNumberFormat="1" applyFont="1" applyBorder="1"/>
    <xf numFmtId="1" fontId="27" fillId="0" borderId="17" xfId="0" applyNumberFormat="1" applyFont="1" applyBorder="1"/>
    <xf numFmtId="1" fontId="27" fillId="0" borderId="10" xfId="0" applyNumberFormat="1" applyFont="1" applyFill="1" applyBorder="1" applyAlignment="1">
      <alignment horizontal="left"/>
    </xf>
    <xf numFmtId="43" fontId="27" fillId="0" borderId="10" xfId="1" applyFont="1" applyBorder="1" applyAlignment="1">
      <alignment horizontal="right"/>
    </xf>
    <xf numFmtId="2" fontId="27" fillId="0" borderId="10" xfId="0" applyNumberFormat="1" applyFont="1" applyBorder="1" applyAlignment="1">
      <alignment horizontal="right"/>
    </xf>
    <xf numFmtId="14" fontId="27" fillId="0" borderId="10" xfId="0" applyNumberFormat="1" applyFont="1" applyBorder="1"/>
    <xf numFmtId="44" fontId="27" fillId="33" borderId="10" xfId="2" applyFont="1" applyFill="1" applyBorder="1"/>
    <xf numFmtId="44" fontId="27" fillId="33" borderId="10" xfId="0" applyNumberFormat="1" applyFont="1" applyFill="1" applyBorder="1"/>
    <xf numFmtId="44" fontId="27" fillId="0" borderId="10" xfId="2" applyFont="1" applyFill="1" applyBorder="1"/>
    <xf numFmtId="44" fontId="27" fillId="0" borderId="10" xfId="2" applyFont="1" applyBorder="1"/>
    <xf numFmtId="0" fontId="27" fillId="0" borderId="10" xfId="0" applyFont="1" applyBorder="1"/>
    <xf numFmtId="0" fontId="19" fillId="39" borderId="19" xfId="0" applyFont="1" applyFill="1" applyBorder="1"/>
    <xf numFmtId="0" fontId="19" fillId="0" borderId="19" xfId="0" applyFont="1" applyBorder="1"/>
    <xf numFmtId="0" fontId="19" fillId="0" borderId="19" xfId="0" applyFont="1" applyFill="1" applyBorder="1"/>
    <xf numFmtId="43" fontId="19" fillId="0" borderId="19" xfId="1" applyFont="1" applyFill="1" applyBorder="1"/>
    <xf numFmtId="43" fontId="19" fillId="0" borderId="19" xfId="0" applyNumberFormat="1" applyFont="1" applyFill="1" applyBorder="1"/>
    <xf numFmtId="0" fontId="19" fillId="0" borderId="19" xfId="0" applyFont="1" applyFill="1" applyBorder="1" applyAlignment="1">
      <alignment horizontal="center"/>
    </xf>
    <xf numFmtId="1" fontId="19" fillId="0" borderId="19" xfId="0" applyNumberFormat="1" applyFont="1" applyFill="1" applyBorder="1" applyAlignment="1">
      <alignment horizontal="left"/>
    </xf>
    <xf numFmtId="0" fontId="19" fillId="0" borderId="19" xfId="0" applyFont="1" applyFill="1" applyBorder="1" applyAlignment="1"/>
    <xf numFmtId="14" fontId="19" fillId="0" borderId="19" xfId="0" applyNumberFormat="1" applyFont="1" applyFill="1" applyBorder="1" applyAlignment="1"/>
    <xf numFmtId="1" fontId="19" fillId="0" borderId="19" xfId="0" applyNumberFormat="1" applyFont="1" applyFill="1" applyBorder="1"/>
    <xf numFmtId="0" fontId="19" fillId="34" borderId="19" xfId="0" applyFont="1" applyFill="1" applyBorder="1"/>
    <xf numFmtId="44" fontId="19" fillId="0" borderId="19" xfId="2" applyFont="1" applyFill="1" applyBorder="1"/>
    <xf numFmtId="44" fontId="19" fillId="0" borderId="19" xfId="0" applyNumberFormat="1" applyFont="1" applyFill="1" applyBorder="1"/>
    <xf numFmtId="44" fontId="19" fillId="35" borderId="19" xfId="2" applyFont="1" applyFill="1" applyBorder="1"/>
    <xf numFmtId="44" fontId="19" fillId="0" borderId="19" xfId="2" applyFont="1" applyBorder="1"/>
    <xf numFmtId="43" fontId="19" fillId="0" borderId="19" xfId="1" applyNumberFormat="1" applyFont="1" applyFill="1" applyBorder="1"/>
    <xf numFmtId="0" fontId="19" fillId="0" borderId="19" xfId="0" applyNumberFormat="1" applyFont="1" applyFill="1" applyBorder="1" applyAlignment="1">
      <alignment horizontal="center"/>
    </xf>
    <xf numFmtId="0" fontId="19" fillId="0" borderId="19" xfId="8" applyFont="1" applyFill="1" applyBorder="1"/>
    <xf numFmtId="43" fontId="19" fillId="0" borderId="19" xfId="1" applyFont="1" applyBorder="1"/>
    <xf numFmtId="2" fontId="19" fillId="0" borderId="19" xfId="0" applyNumberFormat="1" applyFont="1" applyFill="1" applyBorder="1" applyAlignment="1">
      <alignment horizontal="right"/>
    </xf>
    <xf numFmtId="0" fontId="19" fillId="0" borderId="19" xfId="0" applyFont="1" applyBorder="1" applyAlignment="1"/>
    <xf numFmtId="14" fontId="19" fillId="0" borderId="19" xfId="0" applyNumberFormat="1" applyFont="1" applyBorder="1" applyAlignment="1"/>
    <xf numFmtId="1" fontId="19" fillId="0" borderId="19" xfId="0" applyNumberFormat="1" applyFont="1" applyBorder="1"/>
    <xf numFmtId="1" fontId="19" fillId="34" borderId="19" xfId="0" applyNumberFormat="1" applyFont="1" applyFill="1" applyBorder="1"/>
    <xf numFmtId="44" fontId="19" fillId="33" borderId="19" xfId="2" applyFont="1" applyFill="1" applyBorder="1"/>
    <xf numFmtId="44" fontId="19" fillId="33" borderId="19" xfId="0" applyNumberFormat="1" applyFont="1" applyFill="1" applyBorder="1"/>
    <xf numFmtId="43" fontId="19" fillId="0" borderId="19" xfId="1" applyFont="1" applyFill="1" applyBorder="1" applyAlignment="1">
      <alignment horizontal="right"/>
    </xf>
    <xf numFmtId="2" fontId="19" fillId="0" borderId="19" xfId="44" applyNumberFormat="1" applyFont="1" applyFill="1" applyBorder="1" applyAlignment="1">
      <alignment horizontal="right" vertical="center"/>
    </xf>
    <xf numFmtId="0" fontId="19" fillId="0" borderId="19" xfId="0" applyFont="1" applyFill="1" applyBorder="1" applyAlignment="1">
      <alignment horizontal="left"/>
    </xf>
    <xf numFmtId="0" fontId="19" fillId="0" borderId="19" xfId="0" applyNumberFormat="1" applyFont="1" applyFill="1" applyBorder="1"/>
    <xf numFmtId="0" fontId="24" fillId="0" borderId="19" xfId="0" applyFont="1" applyFill="1" applyBorder="1"/>
    <xf numFmtId="0" fontId="19" fillId="0" borderId="19" xfId="0" applyFont="1" applyFill="1" applyBorder="1" applyAlignment="1">
      <alignment horizontal="right"/>
    </xf>
    <xf numFmtId="43" fontId="19" fillId="0" borderId="19" xfId="1" applyFont="1" applyBorder="1" applyAlignment="1"/>
    <xf numFmtId="1" fontId="21" fillId="39" borderId="19" xfId="0" applyNumberFormat="1" applyFont="1" applyFill="1" applyBorder="1"/>
    <xf numFmtId="0" fontId="21" fillId="39" borderId="19" xfId="0" applyFont="1" applyFill="1" applyBorder="1"/>
    <xf numFmtId="43" fontId="21" fillId="39" borderId="19" xfId="1" applyFont="1" applyFill="1" applyBorder="1"/>
    <xf numFmtId="43" fontId="21" fillId="39" borderId="19" xfId="1" applyNumberFormat="1" applyFont="1" applyFill="1" applyBorder="1"/>
    <xf numFmtId="0" fontId="21" fillId="39" borderId="19" xfId="0" applyNumberFormat="1" applyFont="1" applyFill="1" applyBorder="1"/>
    <xf numFmtId="1" fontId="21" fillId="39" borderId="19" xfId="0" applyNumberFormat="1" applyFont="1" applyFill="1" applyBorder="1" applyAlignment="1">
      <alignment horizontal="left"/>
    </xf>
    <xf numFmtId="43" fontId="21" fillId="39" borderId="19" xfId="1" applyFont="1" applyFill="1" applyBorder="1" applyAlignment="1">
      <alignment horizontal="right"/>
    </xf>
    <xf numFmtId="2" fontId="21" fillId="39" borderId="19" xfId="0" applyNumberFormat="1" applyFont="1" applyFill="1" applyBorder="1" applyAlignment="1">
      <alignment horizontal="right"/>
    </xf>
    <xf numFmtId="1" fontId="21" fillId="0" borderId="19" xfId="0" applyNumberFormat="1" applyFont="1" applyBorder="1"/>
    <xf numFmtId="14" fontId="21" fillId="0" borderId="19" xfId="0" applyNumberFormat="1" applyFont="1" applyBorder="1"/>
    <xf numFmtId="44" fontId="21" fillId="33" borderId="19" xfId="2" applyFont="1" applyFill="1" applyBorder="1"/>
    <xf numFmtId="44" fontId="21" fillId="33" borderId="19" xfId="0" applyNumberFormat="1" applyFont="1" applyFill="1" applyBorder="1"/>
    <xf numFmtId="44" fontId="21" fillId="39" borderId="19" xfId="2" applyFont="1" applyFill="1" applyBorder="1"/>
    <xf numFmtId="0" fontId="26" fillId="42" borderId="0" xfId="0" applyFont="1" applyFill="1" applyBorder="1"/>
    <xf numFmtId="0" fontId="19" fillId="42" borderId="0" xfId="0" applyFont="1" applyFill="1" applyBorder="1"/>
    <xf numFmtId="1" fontId="19" fillId="42" borderId="0" xfId="0" applyNumberFormat="1" applyFont="1" applyFill="1" applyBorder="1"/>
    <xf numFmtId="43" fontId="19" fillId="42" borderId="0" xfId="1" applyFont="1" applyFill="1" applyBorder="1"/>
    <xf numFmtId="43" fontId="19" fillId="42" borderId="0" xfId="1" applyNumberFormat="1" applyFont="1" applyFill="1" applyBorder="1"/>
    <xf numFmtId="0" fontId="19" fillId="42" borderId="14" xfId="0" applyNumberFormat="1" applyFont="1" applyFill="1" applyBorder="1" applyAlignment="1">
      <alignment horizontal="center"/>
    </xf>
    <xf numFmtId="0" fontId="19" fillId="42" borderId="0" xfId="0" applyNumberFormat="1" applyFont="1" applyFill="1" applyBorder="1" applyAlignment="1">
      <alignment horizontal="center"/>
    </xf>
    <xf numFmtId="1" fontId="19" fillId="42" borderId="15" xfId="0" applyNumberFormat="1" applyFont="1" applyFill="1" applyBorder="1"/>
    <xf numFmtId="1" fontId="19" fillId="42" borderId="0" xfId="0" applyNumberFormat="1" applyFont="1" applyFill="1" applyBorder="1" applyAlignment="1">
      <alignment horizontal="left"/>
    </xf>
    <xf numFmtId="43" fontId="19" fillId="42" borderId="0" xfId="1" applyFont="1" applyFill="1" applyBorder="1" applyAlignment="1">
      <alignment horizontal="right"/>
    </xf>
    <xf numFmtId="2" fontId="19" fillId="42" borderId="0" xfId="0" applyNumberFormat="1" applyFont="1" applyFill="1" applyBorder="1" applyAlignment="1">
      <alignment horizontal="right"/>
    </xf>
    <xf numFmtId="0" fontId="19" fillId="42" borderId="0" xfId="0" applyFont="1" applyFill="1" applyBorder="1" applyAlignment="1"/>
    <xf numFmtId="44" fontId="19" fillId="42" borderId="0" xfId="2" applyFont="1" applyFill="1" applyBorder="1"/>
    <xf numFmtId="0" fontId="19" fillId="38" borderId="19" xfId="0" applyFont="1" applyFill="1" applyBorder="1"/>
    <xf numFmtId="0" fontId="19" fillId="0" borderId="19" xfId="44" applyFont="1" applyFill="1" applyBorder="1" applyAlignment="1">
      <alignment horizontal="left"/>
    </xf>
    <xf numFmtId="0" fontId="19" fillId="0" borderId="19" xfId="44" applyFont="1" applyFill="1" applyBorder="1"/>
    <xf numFmtId="43" fontId="19" fillId="0" borderId="19" xfId="1" applyFont="1" applyFill="1" applyBorder="1" applyAlignment="1">
      <alignment horizontal="right" vertical="center"/>
    </xf>
    <xf numFmtId="0" fontId="19" fillId="41" borderId="19" xfId="0" applyFont="1" applyFill="1" applyBorder="1"/>
    <xf numFmtId="1" fontId="19" fillId="38" borderId="19" xfId="0" applyNumberFormat="1" applyFont="1" applyFill="1" applyBorder="1"/>
    <xf numFmtId="43" fontId="19" fillId="0" borderId="19" xfId="1" applyNumberFormat="1" applyFont="1" applyBorder="1"/>
    <xf numFmtId="0" fontId="19" fillId="0" borderId="19" xfId="0" applyNumberFormat="1" applyFont="1" applyBorder="1"/>
    <xf numFmtId="43" fontId="19" fillId="0" borderId="19" xfId="1" applyFont="1" applyBorder="1" applyAlignment="1">
      <alignment horizontal="right"/>
    </xf>
    <xf numFmtId="2" fontId="19" fillId="0" borderId="19" xfId="0" applyNumberFormat="1" applyFont="1" applyBorder="1" applyAlignment="1">
      <alignment horizontal="right"/>
    </xf>
    <xf numFmtId="14" fontId="19" fillId="0" borderId="19" xfId="0" applyNumberFormat="1" applyFont="1" applyBorder="1"/>
    <xf numFmtId="0" fontId="21" fillId="38" borderId="19" xfId="0" applyFont="1" applyFill="1" applyBorder="1"/>
    <xf numFmtId="1" fontId="21" fillId="38" borderId="19" xfId="0" applyNumberFormat="1" applyFont="1" applyFill="1" applyBorder="1"/>
    <xf numFmtId="43" fontId="21" fillId="38" borderId="19" xfId="1" applyFont="1" applyFill="1" applyBorder="1"/>
    <xf numFmtId="43" fontId="21" fillId="38" borderId="19" xfId="1" applyNumberFormat="1" applyFont="1" applyFill="1" applyBorder="1"/>
    <xf numFmtId="0" fontId="21" fillId="38" borderId="19" xfId="0" applyNumberFormat="1" applyFont="1" applyFill="1" applyBorder="1" applyAlignment="1">
      <alignment horizontal="center"/>
    </xf>
    <xf numFmtId="0" fontId="27" fillId="38" borderId="19" xfId="0" applyFont="1" applyFill="1" applyBorder="1"/>
    <xf numFmtId="0" fontId="21" fillId="38" borderId="19" xfId="8" applyFont="1" applyFill="1" applyBorder="1"/>
    <xf numFmtId="2" fontId="21" fillId="38" borderId="19" xfId="0" applyNumberFormat="1" applyFont="1" applyFill="1" applyBorder="1" applyAlignment="1">
      <alignment horizontal="right"/>
    </xf>
    <xf numFmtId="0" fontId="21" fillId="38" borderId="19" xfId="0" applyFont="1" applyFill="1" applyBorder="1" applyAlignment="1"/>
    <xf numFmtId="0" fontId="21" fillId="0" borderId="19" xfId="0" applyFont="1" applyBorder="1"/>
    <xf numFmtId="14" fontId="21" fillId="0" borderId="19" xfId="0" applyNumberFormat="1" applyFont="1" applyBorder="1" applyAlignment="1"/>
    <xf numFmtId="0" fontId="21" fillId="0" borderId="19" xfId="0" applyFont="1" applyBorder="1" applyAlignment="1"/>
    <xf numFmtId="1" fontId="21" fillId="0" borderId="19" xfId="0" applyNumberFormat="1" applyFont="1" applyFill="1" applyBorder="1"/>
    <xf numFmtId="44" fontId="21" fillId="38" borderId="19" xfId="2" applyFont="1" applyFill="1" applyBorder="1"/>
    <xf numFmtId="0" fontId="21" fillId="0" borderId="0" xfId="0" applyFont="1" applyAlignment="1">
      <alignment wrapText="1"/>
    </xf>
    <xf numFmtId="43" fontId="21" fillId="0" borderId="0" xfId="1" applyNumberFormat="1" applyFont="1" applyAlignment="1">
      <alignment wrapText="1"/>
    </xf>
    <xf numFmtId="44" fontId="21" fillId="0" borderId="0" xfId="2" applyFont="1" applyAlignment="1">
      <alignment wrapText="1"/>
    </xf>
    <xf numFmtId="1" fontId="21" fillId="4" borderId="14" xfId="10" applyNumberFormat="1" applyFont="1" applyBorder="1" applyAlignment="1">
      <alignment wrapText="1"/>
    </xf>
    <xf numFmtId="1" fontId="21" fillId="4" borderId="0" xfId="10" applyNumberFormat="1" applyFont="1" applyBorder="1" applyAlignment="1">
      <alignment wrapText="1"/>
    </xf>
    <xf numFmtId="1" fontId="21" fillId="4" borderId="15" xfId="10" applyNumberFormat="1" applyFont="1" applyBorder="1" applyAlignment="1">
      <alignment wrapText="1"/>
    </xf>
    <xf numFmtId="1" fontId="21" fillId="0" borderId="0" xfId="0" applyNumberFormat="1" applyFont="1" applyAlignment="1">
      <alignment horizontal="left" wrapText="1"/>
    </xf>
    <xf numFmtId="1" fontId="21" fillId="0" borderId="0" xfId="0" applyNumberFormat="1" applyFont="1" applyBorder="1" applyAlignment="1">
      <alignment wrapText="1"/>
    </xf>
    <xf numFmtId="43" fontId="21" fillId="0" borderId="0" xfId="1" applyFont="1" applyBorder="1" applyAlignment="1">
      <alignment wrapText="1"/>
    </xf>
    <xf numFmtId="0" fontId="21" fillId="0" borderId="0" xfId="0" applyNumberFormat="1" applyFont="1" applyBorder="1" applyAlignment="1">
      <alignment wrapText="1"/>
    </xf>
    <xf numFmtId="44" fontId="21" fillId="33" borderId="0" xfId="2" applyFont="1" applyFill="1" applyAlignment="1">
      <alignment wrapText="1"/>
    </xf>
    <xf numFmtId="0" fontId="21" fillId="33" borderId="0" xfId="0" applyFont="1" applyFill="1" applyAlignment="1">
      <alignment wrapText="1"/>
    </xf>
    <xf numFmtId="44" fontId="21" fillId="0" borderId="0" xfId="2" applyFont="1" applyFill="1" applyAlignment="1">
      <alignment wrapText="1"/>
    </xf>
    <xf numFmtId="1" fontId="19" fillId="35" borderId="0" xfId="0" applyNumberFormat="1" applyFont="1" applyFill="1"/>
    <xf numFmtId="14" fontId="26" fillId="42" borderId="0" xfId="0" applyNumberFormat="1" applyFont="1" applyFill="1"/>
    <xf numFmtId="1" fontId="19" fillId="42" borderId="0" xfId="0" applyNumberFormat="1" applyFont="1" applyFill="1"/>
    <xf numFmtId="1" fontId="28" fillId="35" borderId="0" xfId="0" applyNumberFormat="1" applyFont="1" applyFill="1"/>
    <xf numFmtId="0" fontId="21" fillId="0" borderId="0" xfId="0" applyFont="1" applyFill="1" applyAlignment="1">
      <alignment wrapText="1"/>
    </xf>
    <xf numFmtId="44" fontId="27" fillId="0" borderId="0" xfId="2" applyFont="1" applyFill="1"/>
  </cellXfs>
  <cellStyles count="53">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Comma 2" xfId="46"/>
    <cellStyle name="Currency" xfId="2" builtinId="4"/>
    <cellStyle name="Currency 2" xfId="47"/>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5"/>
    <cellStyle name="Normal 2 2" xfId="52"/>
    <cellStyle name="Normal 2 3" xfId="49"/>
    <cellStyle name="Normal 3" xfId="44"/>
    <cellStyle name="Normal 3 2" xfId="51"/>
    <cellStyle name="Normal 3 3" xfId="50"/>
    <cellStyle name="Note" xfId="17" builtinId="10" customBuiltin="1"/>
    <cellStyle name="Note 2" xfId="48"/>
    <cellStyle name="Output" xfId="12" builtinId="21" customBuiltin="1"/>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501647</xdr:colOff>
      <xdr:row>2</xdr:row>
      <xdr:rowOff>7938</xdr:rowOff>
    </xdr:from>
    <xdr:to>
      <xdr:col>2</xdr:col>
      <xdr:colOff>2790825</xdr:colOff>
      <xdr:row>5</xdr:row>
      <xdr:rowOff>417514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11297" y="522288"/>
          <a:ext cx="2289178" cy="9810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F165"/>
  <sheetViews>
    <sheetView tabSelected="1" zoomScaleNormal="100" workbookViewId="0">
      <pane xSplit="4" ySplit="6" topLeftCell="E101" activePane="bottomRight" state="frozen"/>
      <selection pane="topRight" activeCell="D1" sqref="D1"/>
      <selection pane="bottomLeft" activeCell="A2" sqref="A2"/>
      <selection pane="bottomRight" activeCell="A109" sqref="A109:XFD110"/>
    </sheetView>
  </sheetViews>
  <sheetFormatPr defaultColWidth="15.73046875" defaultRowHeight="14.65" customHeight="1" x14ac:dyDescent="0.45"/>
  <cols>
    <col min="1" max="1" width="0" style="23" hidden="1" customWidth="1"/>
    <col min="2" max="2" width="14.1328125" style="95" customWidth="1"/>
    <col min="3" max="3" width="52.46484375" style="14" customWidth="1"/>
    <col min="4" max="4" width="18.265625" style="14" hidden="1" customWidth="1"/>
    <col min="5" max="5" width="6.265625" style="14" hidden="1" customWidth="1"/>
    <col min="6" max="6" width="8.1328125" style="14" hidden="1" customWidth="1"/>
    <col min="7" max="7" width="13.46484375" style="15" customWidth="1"/>
    <col min="8" max="8" width="16.3984375" style="14" customWidth="1"/>
    <col min="9" max="9" width="12" style="94" hidden="1" customWidth="1"/>
    <col min="10" max="10" width="9.59765625" style="15" hidden="1" customWidth="1"/>
    <col min="11" max="11" width="6.59765625" style="14" hidden="1" customWidth="1"/>
    <col min="12" max="12" width="20.59765625" style="14" hidden="1" customWidth="1"/>
    <col min="13" max="13" width="10.73046875" style="15" hidden="1" customWidth="1"/>
    <col min="14" max="14" width="8" style="14" hidden="1" customWidth="1"/>
    <col min="15" max="15" width="7.59765625" style="14" hidden="1" customWidth="1"/>
    <col min="16" max="16" width="5.86328125" style="14" hidden="1" customWidth="1"/>
    <col min="17" max="17" width="8.265625" style="14" hidden="1" customWidth="1"/>
    <col min="18" max="18" width="11.3984375" style="14" hidden="1" customWidth="1"/>
    <col min="19" max="19" width="8.265625" style="14" hidden="1" customWidth="1"/>
    <col min="20" max="20" width="8.1328125" style="14" hidden="1" customWidth="1"/>
    <col min="21" max="21" width="6.73046875" style="14" hidden="1" customWidth="1"/>
    <col min="22" max="22" width="12.3984375" style="20" hidden="1" customWidth="1"/>
    <col min="23" max="23" width="11.73046875" style="14" hidden="1" customWidth="1"/>
    <col min="24" max="24" width="7.73046875" style="14" hidden="1" customWidth="1"/>
    <col min="25" max="25" width="7" style="14" hidden="1" customWidth="1"/>
    <col min="26" max="26" width="5.73046875" style="14" hidden="1" customWidth="1"/>
    <col min="27" max="27" width="8.3984375" style="14" hidden="1" customWidth="1"/>
    <col min="28" max="28" width="9" style="14" hidden="1" customWidth="1"/>
    <col min="29" max="29" width="5.265625" style="14" hidden="1" customWidth="1"/>
    <col min="30" max="30" width="10" style="133" hidden="1" customWidth="1"/>
    <col min="31" max="31" width="11.1328125" style="17" hidden="1" customWidth="1"/>
    <col min="32" max="32" width="8.73046875" style="17" hidden="1" customWidth="1"/>
    <col min="33" max="33" width="12.3984375" style="17" hidden="1" customWidth="1"/>
    <col min="34" max="34" width="11" style="17" hidden="1" customWidth="1"/>
    <col min="35" max="35" width="10.3984375" style="45" hidden="1" customWidth="1"/>
    <col min="36" max="36" width="10.53125" style="109" bestFit="1" customWidth="1"/>
    <col min="37" max="37" width="13" style="17" hidden="1" customWidth="1"/>
    <col min="38" max="38" width="11.3984375" style="63" bestFit="1" customWidth="1"/>
    <col min="39" max="39" width="13.1328125" style="18" hidden="1" customWidth="1"/>
    <col min="40" max="40" width="12.86328125" style="14" bestFit="1" customWidth="1"/>
    <col min="41" max="41" width="7.265625" style="14" hidden="1" customWidth="1"/>
    <col min="42" max="42" width="17.73046875" style="14" customWidth="1"/>
    <col min="43" max="43" width="11.86328125" style="95" customWidth="1"/>
    <col min="44" max="44" width="15.73046875" style="14" hidden="1" customWidth="1"/>
    <col min="45" max="45" width="14.1328125" style="14" hidden="1" customWidth="1"/>
    <col min="46" max="46" width="3.3984375" style="14" hidden="1" customWidth="1"/>
    <col min="47" max="47" width="13.1328125" style="23" hidden="1" customWidth="1"/>
    <col min="48" max="48" width="4.3984375" style="14" hidden="1" customWidth="1"/>
    <col min="49" max="49" width="8.3984375" style="14" hidden="1" customWidth="1"/>
    <col min="50" max="50" width="4.3984375" style="14" hidden="1" customWidth="1"/>
    <col min="51" max="52" width="12.1328125" style="14" hidden="1" customWidth="1"/>
    <col min="53" max="53" width="1.59765625" style="90" customWidth="1"/>
    <col min="54" max="54" width="8.59765625" style="31" hidden="1" customWidth="1"/>
    <col min="55" max="55" width="11.73046875" style="31" hidden="1" customWidth="1"/>
    <col min="56" max="56" width="4.86328125" style="31" hidden="1" customWidth="1"/>
    <col min="57" max="57" width="2.86328125" style="31" hidden="1" customWidth="1"/>
    <col min="58" max="58" width="7.265625" style="31" hidden="1" customWidth="1"/>
    <col min="59" max="59" width="7.59765625" style="31" hidden="1" customWidth="1"/>
    <col min="60" max="60" width="11.265625" style="31" hidden="1" customWidth="1"/>
    <col min="61" max="61" width="14.265625" style="32" hidden="1" customWidth="1"/>
    <col min="62" max="63" width="15.53125" style="22" bestFit="1" customWidth="1"/>
    <col min="64" max="64" width="16.3984375" style="22" bestFit="1" customWidth="1"/>
    <col min="65" max="65" width="20.3984375" style="22" customWidth="1"/>
    <col min="66" max="66" width="67.59765625" style="22" bestFit="1" customWidth="1"/>
    <col min="67" max="67" width="2.6640625" style="22" customWidth="1"/>
    <col min="68" max="68" width="14.265625" style="22" customWidth="1"/>
    <col min="69" max="69" width="17.3984375" style="22" customWidth="1"/>
    <col min="70" max="70" width="16.86328125" style="22" customWidth="1"/>
    <col min="71" max="73" width="15.1328125" style="22" customWidth="1"/>
    <col min="74" max="74" width="15.73046875" style="20" customWidth="1"/>
    <col min="75" max="76" width="15.73046875" style="22" customWidth="1"/>
    <col min="77" max="77" width="15.73046875" style="20" hidden="1" customWidth="1"/>
    <col min="78" max="79" width="15.73046875" style="20" customWidth="1"/>
    <col min="80" max="80" width="12.86328125" style="20" bestFit="1" customWidth="1"/>
    <col min="81" max="82" width="15.73046875" style="23"/>
    <col min="83" max="83" width="0" style="20" hidden="1" customWidth="1"/>
    <col min="84" max="16384" width="15.73046875" style="23"/>
  </cols>
  <sheetData>
    <row r="1" spans="1:83" ht="25.5" x14ac:dyDescent="0.75">
      <c r="B1" s="263" t="s">
        <v>1079</v>
      </c>
      <c r="C1" s="260"/>
      <c r="AD1" s="106"/>
      <c r="AE1" s="107"/>
      <c r="AF1" s="107"/>
      <c r="AG1" s="107"/>
      <c r="AH1" s="107"/>
      <c r="AI1" s="108"/>
    </row>
    <row r="2" spans="1:83" ht="15" customHeight="1" x14ac:dyDescent="0.55000000000000004">
      <c r="B2" s="261" t="s">
        <v>1080</v>
      </c>
      <c r="C2" s="262"/>
      <c r="G2" s="23"/>
    </row>
    <row r="3" spans="1:83" ht="15" customHeight="1" x14ac:dyDescent="0.45">
      <c r="B3" s="141" t="s">
        <v>1066</v>
      </c>
      <c r="G3" s="136"/>
    </row>
    <row r="4" spans="1:83" ht="15" customHeight="1" x14ac:dyDescent="0.45">
      <c r="B4" s="142" t="s">
        <v>1067</v>
      </c>
      <c r="G4" s="136"/>
    </row>
    <row r="5" spans="1:83" ht="15" customHeight="1" x14ac:dyDescent="0.45">
      <c r="B5" s="143" t="s">
        <v>1063</v>
      </c>
      <c r="G5" s="23"/>
    </row>
    <row r="6" spans="1:83" s="247" customFormat="1" ht="33" customHeight="1" x14ac:dyDescent="0.45">
      <c r="A6" s="247" t="s">
        <v>52</v>
      </c>
      <c r="B6" s="134" t="s">
        <v>0</v>
      </c>
      <c r="C6" s="110" t="s">
        <v>1</v>
      </c>
      <c r="D6" s="134" t="s">
        <v>3</v>
      </c>
      <c r="E6" s="110" t="s">
        <v>13</v>
      </c>
      <c r="F6" s="110" t="s">
        <v>14</v>
      </c>
      <c r="G6" s="111" t="s">
        <v>41</v>
      </c>
      <c r="H6" s="110" t="s">
        <v>15</v>
      </c>
      <c r="I6" s="248" t="s">
        <v>16</v>
      </c>
      <c r="J6" s="111" t="s">
        <v>17</v>
      </c>
      <c r="K6" s="110" t="s">
        <v>18</v>
      </c>
      <c r="L6" s="110" t="s">
        <v>19</v>
      </c>
      <c r="M6" s="111" t="s">
        <v>20</v>
      </c>
      <c r="N6" s="110" t="s">
        <v>21</v>
      </c>
      <c r="O6" s="110" t="s">
        <v>22</v>
      </c>
      <c r="P6" s="110" t="s">
        <v>23</v>
      </c>
      <c r="Q6" s="110" t="s">
        <v>24</v>
      </c>
      <c r="R6" s="110" t="s">
        <v>25</v>
      </c>
      <c r="S6" s="110" t="s">
        <v>26</v>
      </c>
      <c r="T6" s="110" t="s">
        <v>27</v>
      </c>
      <c r="U6" s="110" t="s">
        <v>28</v>
      </c>
      <c r="V6" s="249" t="s">
        <v>29</v>
      </c>
      <c r="W6" s="110" t="s">
        <v>30</v>
      </c>
      <c r="X6" s="110" t="s">
        <v>31</v>
      </c>
      <c r="Y6" s="110" t="s">
        <v>32</v>
      </c>
      <c r="Z6" s="110" t="s">
        <v>33</v>
      </c>
      <c r="AA6" s="110" t="s">
        <v>1013</v>
      </c>
      <c r="AB6" s="110" t="s">
        <v>34</v>
      </c>
      <c r="AC6" s="110" t="s">
        <v>1049</v>
      </c>
      <c r="AD6" s="250" t="s">
        <v>104</v>
      </c>
      <c r="AE6" s="251" t="s">
        <v>105</v>
      </c>
      <c r="AF6" s="251" t="s">
        <v>106</v>
      </c>
      <c r="AG6" s="251" t="s">
        <v>107</v>
      </c>
      <c r="AH6" s="251" t="s">
        <v>35</v>
      </c>
      <c r="AI6" s="252" t="s">
        <v>108</v>
      </c>
      <c r="AJ6" s="253" t="s">
        <v>36</v>
      </c>
      <c r="AK6" s="254" t="s">
        <v>57</v>
      </c>
      <c r="AL6" s="255" t="s">
        <v>37</v>
      </c>
      <c r="AM6" s="256" t="s">
        <v>109</v>
      </c>
      <c r="AN6" s="110" t="s">
        <v>1073</v>
      </c>
      <c r="AO6" s="110" t="s">
        <v>38</v>
      </c>
      <c r="AP6" s="110" t="s">
        <v>39</v>
      </c>
      <c r="AQ6" s="134" t="s">
        <v>1074</v>
      </c>
      <c r="AR6" s="110" t="s">
        <v>9</v>
      </c>
      <c r="AS6" s="110" t="s">
        <v>10</v>
      </c>
      <c r="AT6" s="110" t="s">
        <v>11</v>
      </c>
      <c r="AU6" s="247" t="s">
        <v>6</v>
      </c>
      <c r="AV6" s="110" t="s">
        <v>5</v>
      </c>
      <c r="AW6" s="110" t="s">
        <v>55</v>
      </c>
      <c r="AX6" s="110" t="s">
        <v>7</v>
      </c>
      <c r="AY6" s="110" t="s">
        <v>8</v>
      </c>
      <c r="AZ6" s="110" t="s">
        <v>44</v>
      </c>
      <c r="BA6" s="264"/>
      <c r="BB6" s="257" t="s">
        <v>42</v>
      </c>
      <c r="BC6" s="257" t="s">
        <v>43</v>
      </c>
      <c r="BD6" s="257" t="s">
        <v>44</v>
      </c>
      <c r="BE6" s="257" t="s">
        <v>45</v>
      </c>
      <c r="BF6" s="257" t="s">
        <v>46</v>
      </c>
      <c r="BG6" s="257" t="s">
        <v>47</v>
      </c>
      <c r="BH6" s="257" t="s">
        <v>48</v>
      </c>
      <c r="BI6" s="258" t="s">
        <v>49</v>
      </c>
      <c r="BJ6" s="259" t="s">
        <v>1048</v>
      </c>
      <c r="BK6" s="259" t="s">
        <v>51</v>
      </c>
      <c r="BL6" s="259" t="s">
        <v>48</v>
      </c>
      <c r="BM6" s="259" t="s">
        <v>1064</v>
      </c>
      <c r="BN6" s="259" t="s">
        <v>1025</v>
      </c>
      <c r="BO6" s="259"/>
      <c r="BP6" s="259" t="s">
        <v>58</v>
      </c>
      <c r="BQ6" s="259" t="s">
        <v>59</v>
      </c>
      <c r="BR6" s="259" t="s">
        <v>60</v>
      </c>
      <c r="BS6" s="259" t="s">
        <v>1044</v>
      </c>
      <c r="BT6" s="259" t="s">
        <v>1045</v>
      </c>
      <c r="BU6" s="259" t="s">
        <v>979</v>
      </c>
      <c r="BV6" s="249" t="s">
        <v>103</v>
      </c>
      <c r="BW6" s="259" t="s">
        <v>73</v>
      </c>
      <c r="BX6" s="259" t="s">
        <v>947</v>
      </c>
      <c r="BY6" s="249" t="s">
        <v>77</v>
      </c>
      <c r="BZ6" s="249" t="s">
        <v>78</v>
      </c>
      <c r="CA6" s="249" t="s">
        <v>1046</v>
      </c>
      <c r="CB6" s="249" t="s">
        <v>97</v>
      </c>
      <c r="CC6" s="249" t="s">
        <v>53</v>
      </c>
      <c r="CD6" s="249" t="s">
        <v>54</v>
      </c>
      <c r="CE6" s="249" t="s">
        <v>1047</v>
      </c>
    </row>
    <row r="7" spans="1:83" ht="15" customHeight="1" x14ac:dyDescent="0.25">
      <c r="A7" s="38">
        <f t="shared" ref="A7:A38" si="0">BM7</f>
        <v>0</v>
      </c>
      <c r="B7" s="222">
        <v>5161</v>
      </c>
      <c r="C7" s="164" t="s">
        <v>141</v>
      </c>
      <c r="D7" s="165" t="s">
        <v>262</v>
      </c>
      <c r="E7" s="172"/>
      <c r="F7" s="172"/>
      <c r="G7" s="166">
        <v>8121.8234730560762</v>
      </c>
      <c r="H7" s="164" t="s">
        <v>281</v>
      </c>
      <c r="I7" s="178">
        <v>9</v>
      </c>
      <c r="J7" s="164"/>
      <c r="K7" s="164" t="s">
        <v>40</v>
      </c>
      <c r="L7" s="164" t="s">
        <v>317</v>
      </c>
      <c r="M7" s="166">
        <v>8017.87</v>
      </c>
      <c r="N7" s="165" t="s">
        <v>992</v>
      </c>
      <c r="O7" s="164">
        <v>11</v>
      </c>
      <c r="P7" s="164">
        <v>17</v>
      </c>
      <c r="Q7" s="164">
        <v>3</v>
      </c>
      <c r="R7" s="164"/>
      <c r="S7" s="164"/>
      <c r="T7" s="164"/>
      <c r="U7" s="164"/>
      <c r="V7" s="174" t="s">
        <v>1005</v>
      </c>
      <c r="W7" s="172"/>
      <c r="X7" s="172"/>
      <c r="Y7" s="164" t="s">
        <v>40</v>
      </c>
      <c r="Z7" s="164" t="s">
        <v>40</v>
      </c>
      <c r="AA7" s="164" t="s">
        <v>40</v>
      </c>
      <c r="AB7" s="164"/>
      <c r="AC7" s="164" t="s">
        <v>1024</v>
      </c>
      <c r="AD7" s="179"/>
      <c r="AE7" s="179" t="s">
        <v>56</v>
      </c>
      <c r="AF7" s="179"/>
      <c r="AG7" s="179"/>
      <c r="AH7" s="165" t="s">
        <v>40</v>
      </c>
      <c r="AI7" s="172"/>
      <c r="AJ7" s="191" t="s">
        <v>983</v>
      </c>
      <c r="AK7" s="165">
        <v>2</v>
      </c>
      <c r="AL7" s="166">
        <v>153.00521240973217</v>
      </c>
      <c r="AM7" s="182"/>
      <c r="AN7" s="183" t="s">
        <v>942</v>
      </c>
      <c r="AO7" s="165">
        <v>2021</v>
      </c>
      <c r="AP7" s="164" t="s">
        <v>343</v>
      </c>
      <c r="AQ7" s="165" t="s">
        <v>979</v>
      </c>
      <c r="AR7" s="164"/>
      <c r="AS7" s="164" t="s">
        <v>861</v>
      </c>
      <c r="AT7" s="164" t="s">
        <v>450</v>
      </c>
      <c r="AU7" s="184">
        <v>43840</v>
      </c>
      <c r="AV7" s="183" t="s">
        <v>564</v>
      </c>
      <c r="AW7" s="172" t="s">
        <v>40</v>
      </c>
      <c r="AX7" s="183" t="s">
        <v>717</v>
      </c>
      <c r="AY7" s="185" t="s">
        <v>945</v>
      </c>
      <c r="AZ7" s="185" t="s">
        <v>1040</v>
      </c>
      <c r="BA7" s="186" t="s">
        <v>40</v>
      </c>
      <c r="BB7" s="187"/>
      <c r="BC7" s="187"/>
      <c r="BD7" s="187"/>
      <c r="BE7" s="187"/>
      <c r="BF7" s="187"/>
      <c r="BG7" s="187"/>
      <c r="BH7" s="187">
        <f>SUM(BB7:BG7)</f>
        <v>0</v>
      </c>
      <c r="BI7" s="188">
        <f>BK7-BH7</f>
        <v>102007</v>
      </c>
      <c r="BJ7" s="177">
        <v>102007</v>
      </c>
      <c r="BK7" s="174">
        <f t="shared" ref="BK7:BK38" si="1">SUM(BP7:CB7)</f>
        <v>102007</v>
      </c>
      <c r="BL7" s="174">
        <f t="shared" ref="BL7:BL38" si="2">BJ7+CC7</f>
        <v>614377</v>
      </c>
      <c r="BM7" s="174">
        <f t="shared" ref="BM7:BM38" si="3">BJ7-BK7-CE7</f>
        <v>0</v>
      </c>
      <c r="BN7" s="174"/>
      <c r="BO7" s="176" t="s">
        <v>40</v>
      </c>
      <c r="BP7" s="174">
        <f>34007+15000</f>
        <v>49007</v>
      </c>
      <c r="BQ7" s="174"/>
      <c r="BR7" s="174"/>
      <c r="BS7" s="174"/>
      <c r="BT7" s="174">
        <v>40000</v>
      </c>
      <c r="BU7" s="174">
        <v>0</v>
      </c>
      <c r="BV7" s="174"/>
      <c r="BW7" s="174"/>
      <c r="BX7" s="174">
        <v>0</v>
      </c>
      <c r="BY7" s="174"/>
      <c r="BZ7" s="174"/>
      <c r="CA7" s="174">
        <v>13000</v>
      </c>
      <c r="CB7" s="174"/>
      <c r="CC7" s="177">
        <v>512370</v>
      </c>
      <c r="CD7" s="177">
        <v>10000</v>
      </c>
    </row>
    <row r="8" spans="1:83" ht="14.65" customHeight="1" x14ac:dyDescent="0.25">
      <c r="A8" s="38">
        <f t="shared" si="0"/>
        <v>0</v>
      </c>
      <c r="B8" s="222">
        <v>5123</v>
      </c>
      <c r="C8" s="164" t="s">
        <v>137</v>
      </c>
      <c r="D8" s="165" t="s">
        <v>262</v>
      </c>
      <c r="E8" s="172"/>
      <c r="F8" s="172"/>
      <c r="G8" s="166">
        <v>818.76039473478124</v>
      </c>
      <c r="H8" s="164" t="s">
        <v>272</v>
      </c>
      <c r="I8" s="178">
        <v>9.2222222222222214</v>
      </c>
      <c r="J8" s="164"/>
      <c r="K8" s="164"/>
      <c r="L8" s="164"/>
      <c r="M8" s="166"/>
      <c r="N8" s="165"/>
      <c r="O8" s="164"/>
      <c r="P8" s="164"/>
      <c r="Q8" s="164"/>
      <c r="R8" s="164"/>
      <c r="S8" s="164"/>
      <c r="T8" s="164"/>
      <c r="U8" s="164"/>
      <c r="V8" s="172"/>
      <c r="W8" s="172"/>
      <c r="X8" s="172"/>
      <c r="Y8" s="164" t="s">
        <v>40</v>
      </c>
      <c r="Z8" s="164" t="s">
        <v>40</v>
      </c>
      <c r="AA8" s="164" t="s">
        <v>40</v>
      </c>
      <c r="AB8" s="164"/>
      <c r="AC8" s="164"/>
      <c r="AD8" s="179"/>
      <c r="AE8" s="179" t="s">
        <v>56</v>
      </c>
      <c r="AF8" s="179"/>
      <c r="AG8" s="179"/>
      <c r="AH8" s="172"/>
      <c r="AI8" s="172"/>
      <c r="AJ8" s="191" t="s">
        <v>983</v>
      </c>
      <c r="AK8" s="165">
        <v>3</v>
      </c>
      <c r="AL8" s="166">
        <v>151.78299018750997</v>
      </c>
      <c r="AM8" s="182"/>
      <c r="AN8" s="183" t="s">
        <v>942</v>
      </c>
      <c r="AO8" s="165">
        <v>2021</v>
      </c>
      <c r="AP8" s="164" t="s">
        <v>342</v>
      </c>
      <c r="AQ8" s="165" t="s">
        <v>1051</v>
      </c>
      <c r="AR8" s="164" t="s">
        <v>859</v>
      </c>
      <c r="AS8" s="164" t="s">
        <v>860</v>
      </c>
      <c r="AT8" s="164" t="s">
        <v>449</v>
      </c>
      <c r="AU8" s="184">
        <v>43840</v>
      </c>
      <c r="AV8" s="183" t="s">
        <v>560</v>
      </c>
      <c r="AW8" s="172"/>
      <c r="AX8" s="183" t="s">
        <v>713</v>
      </c>
      <c r="AY8" s="185" t="s">
        <v>945</v>
      </c>
      <c r="AZ8" s="185" t="s">
        <v>1040</v>
      </c>
      <c r="BA8" s="186" t="s">
        <v>40</v>
      </c>
      <c r="BB8" s="187"/>
      <c r="BC8" s="187"/>
      <c r="BD8" s="187"/>
      <c r="BE8" s="187"/>
      <c r="BF8" s="187"/>
      <c r="BG8" s="187"/>
      <c r="BH8" s="187"/>
      <c r="BI8" s="188"/>
      <c r="BJ8" s="177">
        <v>108683</v>
      </c>
      <c r="BK8" s="174">
        <f t="shared" si="1"/>
        <v>108683</v>
      </c>
      <c r="BL8" s="174">
        <f t="shared" si="2"/>
        <v>108683</v>
      </c>
      <c r="BM8" s="174">
        <f t="shared" si="3"/>
        <v>0</v>
      </c>
      <c r="BN8" s="174"/>
      <c r="BO8" s="176" t="s">
        <v>40</v>
      </c>
      <c r="BP8" s="174">
        <v>103683</v>
      </c>
      <c r="BQ8" s="174"/>
      <c r="BR8" s="174"/>
      <c r="BS8" s="174"/>
      <c r="BT8" s="174">
        <v>5000</v>
      </c>
      <c r="BU8" s="174">
        <v>0</v>
      </c>
      <c r="BV8" s="174"/>
      <c r="BW8" s="174"/>
      <c r="BX8" s="174">
        <v>0</v>
      </c>
      <c r="BY8" s="174"/>
      <c r="BZ8" s="174"/>
      <c r="CA8" s="174">
        <v>0</v>
      </c>
      <c r="CB8" s="174"/>
      <c r="CC8" s="177">
        <v>0</v>
      </c>
      <c r="CD8" s="177">
        <v>6870</v>
      </c>
    </row>
    <row r="9" spans="1:83" ht="14.65" customHeight="1" x14ac:dyDescent="0.25">
      <c r="A9" s="38">
        <f t="shared" si="0"/>
        <v>0</v>
      </c>
      <c r="B9" s="222">
        <v>5241</v>
      </c>
      <c r="C9" s="164" t="s">
        <v>188</v>
      </c>
      <c r="D9" s="165" t="s">
        <v>262</v>
      </c>
      <c r="E9" s="172"/>
      <c r="F9" s="172"/>
      <c r="G9" s="166">
        <v>12000</v>
      </c>
      <c r="H9" s="164" t="s">
        <v>271</v>
      </c>
      <c r="I9" s="178">
        <v>9</v>
      </c>
      <c r="J9" s="164"/>
      <c r="K9" s="164"/>
      <c r="L9" s="164"/>
      <c r="M9" s="166"/>
      <c r="N9" s="172" t="s">
        <v>989</v>
      </c>
      <c r="O9" s="164">
        <v>3</v>
      </c>
      <c r="P9" s="164">
        <v>1</v>
      </c>
      <c r="Q9" s="164"/>
      <c r="R9" s="164"/>
      <c r="S9" s="164"/>
      <c r="T9" s="164"/>
      <c r="U9" s="164"/>
      <c r="V9" s="172"/>
      <c r="W9" s="172"/>
      <c r="X9" s="172"/>
      <c r="Y9" s="164" t="s">
        <v>40</v>
      </c>
      <c r="Z9" s="164" t="s">
        <v>40</v>
      </c>
      <c r="AA9" s="164" t="s">
        <v>40</v>
      </c>
      <c r="AB9" s="164"/>
      <c r="AC9" s="164"/>
      <c r="AD9" s="179"/>
      <c r="AE9" s="179"/>
      <c r="AF9" s="179"/>
      <c r="AG9" s="179" t="s">
        <v>56</v>
      </c>
      <c r="AH9" s="172" t="s">
        <v>40</v>
      </c>
      <c r="AI9" s="172"/>
      <c r="AJ9" s="191" t="s">
        <v>983</v>
      </c>
      <c r="AK9" s="165">
        <v>4</v>
      </c>
      <c r="AL9" s="166">
        <v>149.2274346319544</v>
      </c>
      <c r="AM9" s="190"/>
      <c r="AN9" s="183" t="s">
        <v>942</v>
      </c>
      <c r="AO9" s="165">
        <v>2021</v>
      </c>
      <c r="AP9" s="164" t="s">
        <v>379</v>
      </c>
      <c r="AQ9" s="165" t="s">
        <v>979</v>
      </c>
      <c r="AR9" s="164"/>
      <c r="AS9" s="164" t="s">
        <v>893</v>
      </c>
      <c r="AT9" s="164" t="s">
        <v>486</v>
      </c>
      <c r="AU9" s="184">
        <v>43840</v>
      </c>
      <c r="AV9" s="183" t="s">
        <v>611</v>
      </c>
      <c r="AW9" s="172"/>
      <c r="AX9" s="183" t="s">
        <v>763</v>
      </c>
      <c r="AY9" s="185" t="s">
        <v>948</v>
      </c>
      <c r="AZ9" s="185" t="s">
        <v>1041</v>
      </c>
      <c r="BA9" s="186" t="s">
        <v>40</v>
      </c>
      <c r="BB9" s="187"/>
      <c r="BC9" s="187"/>
      <c r="BD9" s="187"/>
      <c r="BE9" s="187"/>
      <c r="BF9" s="187"/>
      <c r="BG9" s="187"/>
      <c r="BH9" s="187">
        <f t="shared" ref="BH9:BH19" si="4">SUM(BB9:BG9)</f>
        <v>0</v>
      </c>
      <c r="BI9" s="188">
        <f t="shared" ref="BI9:BI19" si="5">BK9-BH9</f>
        <v>795000</v>
      </c>
      <c r="BJ9" s="177">
        <v>795000</v>
      </c>
      <c r="BK9" s="174">
        <f t="shared" si="1"/>
        <v>795000</v>
      </c>
      <c r="BL9" s="174">
        <f t="shared" si="2"/>
        <v>818000</v>
      </c>
      <c r="BM9" s="174">
        <f t="shared" si="3"/>
        <v>0</v>
      </c>
      <c r="BN9" s="174"/>
      <c r="BO9" s="176" t="s">
        <v>40</v>
      </c>
      <c r="BP9" s="174">
        <v>191067.03</v>
      </c>
      <c r="BQ9" s="174"/>
      <c r="BR9" s="174"/>
      <c r="BS9" s="174">
        <v>450538</v>
      </c>
      <c r="BT9" s="174">
        <v>40000</v>
      </c>
      <c r="BU9" s="174">
        <v>15000</v>
      </c>
      <c r="BV9" s="174"/>
      <c r="BW9" s="174"/>
      <c r="BX9" s="174">
        <v>0</v>
      </c>
      <c r="BY9" s="174"/>
      <c r="BZ9" s="174"/>
      <c r="CA9" s="174">
        <v>98394.97</v>
      </c>
      <c r="CB9" s="174"/>
      <c r="CC9" s="177">
        <v>23000</v>
      </c>
      <c r="CD9" s="177">
        <v>178000</v>
      </c>
    </row>
    <row r="10" spans="1:83" ht="14.65" customHeight="1" x14ac:dyDescent="0.25">
      <c r="A10" s="38">
        <f t="shared" si="0"/>
        <v>0</v>
      </c>
      <c r="B10" s="222">
        <v>5361</v>
      </c>
      <c r="C10" s="164" t="s">
        <v>251</v>
      </c>
      <c r="D10" s="165" t="s">
        <v>262</v>
      </c>
      <c r="E10" s="172"/>
      <c r="F10" s="172"/>
      <c r="G10" s="166">
        <v>4309.6793010162346</v>
      </c>
      <c r="H10" s="164" t="s">
        <v>272</v>
      </c>
      <c r="I10" s="178">
        <v>9</v>
      </c>
      <c r="J10" s="164"/>
      <c r="K10" s="164"/>
      <c r="L10" s="164"/>
      <c r="M10" s="166"/>
      <c r="N10" s="172"/>
      <c r="O10" s="164"/>
      <c r="P10" s="164"/>
      <c r="Q10" s="164"/>
      <c r="R10" s="164"/>
      <c r="S10" s="164"/>
      <c r="T10" s="164"/>
      <c r="U10" s="164"/>
      <c r="V10" s="172"/>
      <c r="W10" s="172"/>
      <c r="X10" s="172"/>
      <c r="Y10" s="164" t="s">
        <v>40</v>
      </c>
      <c r="Z10" s="164"/>
      <c r="AA10" s="164"/>
      <c r="AB10" s="164"/>
      <c r="AC10" s="164"/>
      <c r="AD10" s="179"/>
      <c r="AE10" s="179"/>
      <c r="AF10" s="179"/>
      <c r="AG10" s="179"/>
      <c r="AH10" s="172"/>
      <c r="AI10" s="172"/>
      <c r="AJ10" s="191" t="s">
        <v>983</v>
      </c>
      <c r="AK10" s="165">
        <v>5</v>
      </c>
      <c r="AL10" s="166">
        <v>149.11632352084328</v>
      </c>
      <c r="AM10" s="190"/>
      <c r="AN10" s="183" t="s">
        <v>942</v>
      </c>
      <c r="AO10" s="165">
        <v>2021</v>
      </c>
      <c r="AP10" s="164" t="s">
        <v>419</v>
      </c>
      <c r="AQ10" s="165" t="s">
        <v>1060</v>
      </c>
      <c r="AR10" s="164" t="s">
        <v>930</v>
      </c>
      <c r="AS10" s="164" t="s">
        <v>931</v>
      </c>
      <c r="AT10" s="164" t="s">
        <v>526</v>
      </c>
      <c r="AU10" s="184">
        <v>43839</v>
      </c>
      <c r="AV10" s="183" t="s">
        <v>674</v>
      </c>
      <c r="AW10" s="172"/>
      <c r="AX10" s="183" t="s">
        <v>825</v>
      </c>
      <c r="AY10" s="185" t="s">
        <v>948</v>
      </c>
      <c r="AZ10" s="185" t="s">
        <v>1041</v>
      </c>
      <c r="BA10" s="186" t="s">
        <v>40</v>
      </c>
      <c r="BB10" s="187"/>
      <c r="BC10" s="187"/>
      <c r="BD10" s="187"/>
      <c r="BE10" s="187"/>
      <c r="BF10" s="187"/>
      <c r="BG10" s="187"/>
      <c r="BH10" s="187">
        <f t="shared" si="4"/>
        <v>0</v>
      </c>
      <c r="BI10" s="188">
        <f t="shared" si="5"/>
        <v>127786</v>
      </c>
      <c r="BJ10" s="177">
        <v>127786</v>
      </c>
      <c r="BK10" s="174">
        <f t="shared" si="1"/>
        <v>127786</v>
      </c>
      <c r="BL10" s="174">
        <f t="shared" si="2"/>
        <v>325727</v>
      </c>
      <c r="BM10" s="174">
        <f t="shared" si="3"/>
        <v>0</v>
      </c>
      <c r="BN10" s="174"/>
      <c r="BO10" s="176" t="s">
        <v>40</v>
      </c>
      <c r="BP10" s="174">
        <v>77786</v>
      </c>
      <c r="BQ10" s="174"/>
      <c r="BR10" s="174"/>
      <c r="BS10" s="174">
        <v>50000</v>
      </c>
      <c r="BT10" s="174">
        <v>0</v>
      </c>
      <c r="BU10" s="174">
        <v>0</v>
      </c>
      <c r="BV10" s="174"/>
      <c r="BW10" s="174"/>
      <c r="BX10" s="174">
        <v>0</v>
      </c>
      <c r="BY10" s="174"/>
      <c r="BZ10" s="174"/>
      <c r="CA10" s="174">
        <v>0</v>
      </c>
      <c r="CB10" s="174"/>
      <c r="CC10" s="177">
        <v>197941</v>
      </c>
      <c r="CD10" s="177">
        <v>16750</v>
      </c>
    </row>
    <row r="11" spans="1:83" ht="14.65" customHeight="1" x14ac:dyDescent="0.25">
      <c r="A11" s="38">
        <f t="shared" si="0"/>
        <v>0</v>
      </c>
      <c r="B11" s="222">
        <v>5280</v>
      </c>
      <c r="C11" s="164" t="s">
        <v>210</v>
      </c>
      <c r="D11" s="165" t="s">
        <v>262</v>
      </c>
      <c r="E11" s="172"/>
      <c r="F11" s="172"/>
      <c r="G11" s="166">
        <v>50.318680932068197</v>
      </c>
      <c r="H11" s="164" t="s">
        <v>285</v>
      </c>
      <c r="I11" s="178">
        <v>7.1111111111111107</v>
      </c>
      <c r="J11" s="164"/>
      <c r="K11" s="164"/>
      <c r="L11" s="164"/>
      <c r="M11" s="166"/>
      <c r="N11" s="165" t="s">
        <v>988</v>
      </c>
      <c r="O11" s="164">
        <v>27</v>
      </c>
      <c r="P11" s="164"/>
      <c r="Q11" s="164"/>
      <c r="R11" s="164"/>
      <c r="S11" s="164"/>
      <c r="T11" s="164"/>
      <c r="U11" s="164"/>
      <c r="V11" s="172"/>
      <c r="W11" s="172"/>
      <c r="X11" s="172"/>
      <c r="Y11" s="164" t="s">
        <v>40</v>
      </c>
      <c r="Z11" s="164" t="s">
        <v>40</v>
      </c>
      <c r="AA11" s="164" t="s">
        <v>40</v>
      </c>
      <c r="AB11" s="164"/>
      <c r="AC11" s="164"/>
      <c r="AD11" s="179" t="s">
        <v>56</v>
      </c>
      <c r="AE11" s="179"/>
      <c r="AF11" s="179"/>
      <c r="AG11" s="179"/>
      <c r="AH11" s="172"/>
      <c r="AI11" s="172"/>
      <c r="AJ11" s="191" t="s">
        <v>983</v>
      </c>
      <c r="AK11" s="165">
        <v>7</v>
      </c>
      <c r="AL11" s="166">
        <v>147.00521240973217</v>
      </c>
      <c r="AM11" s="182"/>
      <c r="AN11" s="183" t="s">
        <v>942</v>
      </c>
      <c r="AO11" s="165">
        <v>2021</v>
      </c>
      <c r="AP11" s="164" t="s">
        <v>342</v>
      </c>
      <c r="AQ11" s="165" t="s">
        <v>1051</v>
      </c>
      <c r="AR11" s="164" t="s">
        <v>859</v>
      </c>
      <c r="AS11" s="164" t="s">
        <v>860</v>
      </c>
      <c r="AT11" s="164" t="s">
        <v>449</v>
      </c>
      <c r="AU11" s="184">
        <v>43833</v>
      </c>
      <c r="AV11" s="183" t="s">
        <v>633</v>
      </c>
      <c r="AW11" s="172"/>
      <c r="AX11" s="183" t="s">
        <v>785</v>
      </c>
      <c r="AY11" s="185" t="s">
        <v>948</v>
      </c>
      <c r="AZ11" s="185" t="s">
        <v>1041</v>
      </c>
      <c r="BA11" s="186" t="s">
        <v>40</v>
      </c>
      <c r="BB11" s="187"/>
      <c r="BC11" s="187"/>
      <c r="BD11" s="187"/>
      <c r="BE11" s="187"/>
      <c r="BF11" s="187"/>
      <c r="BG11" s="187"/>
      <c r="BH11" s="187">
        <f t="shared" si="4"/>
        <v>0</v>
      </c>
      <c r="BI11" s="188">
        <f t="shared" si="5"/>
        <v>13700</v>
      </c>
      <c r="BJ11" s="177">
        <v>13700</v>
      </c>
      <c r="BK11" s="174">
        <f t="shared" si="1"/>
        <v>13700</v>
      </c>
      <c r="BL11" s="174">
        <f t="shared" si="2"/>
        <v>13700</v>
      </c>
      <c r="BM11" s="174">
        <f t="shared" si="3"/>
        <v>0</v>
      </c>
      <c r="BN11" s="174"/>
      <c r="BO11" s="176" t="s">
        <v>40</v>
      </c>
      <c r="BP11" s="174"/>
      <c r="BQ11" s="174"/>
      <c r="BR11" s="174"/>
      <c r="BS11" s="174"/>
      <c r="BT11" s="174">
        <v>13700</v>
      </c>
      <c r="BU11" s="174">
        <v>0</v>
      </c>
      <c r="BV11" s="174"/>
      <c r="BW11" s="174"/>
      <c r="BX11" s="174">
        <v>0</v>
      </c>
      <c r="BY11" s="174"/>
      <c r="BZ11" s="174"/>
      <c r="CA11" s="174">
        <v>0</v>
      </c>
      <c r="CB11" s="174"/>
      <c r="CC11" s="177">
        <v>0</v>
      </c>
      <c r="CD11" s="177">
        <v>1000</v>
      </c>
    </row>
    <row r="12" spans="1:83" ht="15" x14ac:dyDescent="0.25">
      <c r="A12" s="38">
        <f t="shared" si="0"/>
        <v>0</v>
      </c>
      <c r="B12" s="222">
        <v>5162</v>
      </c>
      <c r="C12" s="164" t="s">
        <v>142</v>
      </c>
      <c r="D12" s="165" t="s">
        <v>262</v>
      </c>
      <c r="E12" s="172"/>
      <c r="F12" s="172"/>
      <c r="G12" s="166">
        <v>1469.1686994843462</v>
      </c>
      <c r="H12" s="164" t="s">
        <v>273</v>
      </c>
      <c r="I12" s="178">
        <v>6.1111111111111107</v>
      </c>
      <c r="J12" s="164"/>
      <c r="K12" s="164"/>
      <c r="L12" s="164" t="s">
        <v>318</v>
      </c>
      <c r="M12" s="166">
        <v>63.46</v>
      </c>
      <c r="N12" s="172" t="s">
        <v>990</v>
      </c>
      <c r="O12" s="164">
        <v>21</v>
      </c>
      <c r="P12" s="164">
        <v>11</v>
      </c>
      <c r="Q12" s="164">
        <v>1</v>
      </c>
      <c r="R12" s="164"/>
      <c r="S12" s="164">
        <v>2</v>
      </c>
      <c r="T12" s="164"/>
      <c r="U12" s="164"/>
      <c r="V12" s="172"/>
      <c r="W12" s="172"/>
      <c r="X12" s="172"/>
      <c r="Y12" s="164" t="s">
        <v>40</v>
      </c>
      <c r="Z12" s="164" t="s">
        <v>40</v>
      </c>
      <c r="AA12" s="164" t="s">
        <v>40</v>
      </c>
      <c r="AB12" s="164"/>
      <c r="AC12" s="164"/>
      <c r="AD12" s="179"/>
      <c r="AE12" s="179" t="s">
        <v>56</v>
      </c>
      <c r="AF12" s="179"/>
      <c r="AG12" s="179"/>
      <c r="AH12" s="165" t="s">
        <v>40</v>
      </c>
      <c r="AI12" s="172"/>
      <c r="AJ12" s="191" t="s">
        <v>983</v>
      </c>
      <c r="AK12" s="165">
        <v>8</v>
      </c>
      <c r="AL12" s="166">
        <v>146.2274346319544</v>
      </c>
      <c r="AM12" s="182" t="s">
        <v>40</v>
      </c>
      <c r="AN12" s="183" t="s">
        <v>942</v>
      </c>
      <c r="AO12" s="165">
        <v>2021</v>
      </c>
      <c r="AP12" s="164" t="s">
        <v>342</v>
      </c>
      <c r="AQ12" s="165" t="s">
        <v>1051</v>
      </c>
      <c r="AR12" s="164" t="s">
        <v>859</v>
      </c>
      <c r="AS12" s="164" t="s">
        <v>860</v>
      </c>
      <c r="AT12" s="164" t="s">
        <v>449</v>
      </c>
      <c r="AU12" s="184">
        <v>43839</v>
      </c>
      <c r="AV12" s="183" t="s">
        <v>565</v>
      </c>
      <c r="AW12" s="172"/>
      <c r="AX12" s="183" t="s">
        <v>718</v>
      </c>
      <c r="AY12" s="185" t="s">
        <v>948</v>
      </c>
      <c r="AZ12" s="185" t="s">
        <v>1041</v>
      </c>
      <c r="BA12" s="186" t="s">
        <v>40</v>
      </c>
      <c r="BB12" s="187"/>
      <c r="BC12" s="187"/>
      <c r="BD12" s="187"/>
      <c r="BE12" s="187"/>
      <c r="BF12" s="187"/>
      <c r="BG12" s="187"/>
      <c r="BH12" s="187">
        <f t="shared" si="4"/>
        <v>0</v>
      </c>
      <c r="BI12" s="188">
        <f t="shared" si="5"/>
        <v>22000</v>
      </c>
      <c r="BJ12" s="177">
        <v>22000</v>
      </c>
      <c r="BK12" s="174">
        <f t="shared" si="1"/>
        <v>22000</v>
      </c>
      <c r="BL12" s="174">
        <f t="shared" si="2"/>
        <v>22000</v>
      </c>
      <c r="BM12" s="174">
        <f t="shared" si="3"/>
        <v>0</v>
      </c>
      <c r="BN12" s="174"/>
      <c r="BO12" s="176" t="s">
        <v>40</v>
      </c>
      <c r="BP12" s="174"/>
      <c r="BQ12" s="174"/>
      <c r="BR12" s="174"/>
      <c r="BS12" s="174"/>
      <c r="BT12" s="174">
        <v>7000</v>
      </c>
      <c r="BU12" s="174">
        <v>5000</v>
      </c>
      <c r="BV12" s="174"/>
      <c r="BW12" s="174"/>
      <c r="BX12" s="174">
        <v>0</v>
      </c>
      <c r="BY12" s="174"/>
      <c r="BZ12" s="174"/>
      <c r="CA12" s="174">
        <v>10000</v>
      </c>
      <c r="CB12" s="174"/>
      <c r="CC12" s="177">
        <v>0</v>
      </c>
      <c r="CD12" s="177">
        <v>10000</v>
      </c>
    </row>
    <row r="13" spans="1:83" ht="14.65" customHeight="1" x14ac:dyDescent="0.25">
      <c r="A13" s="38">
        <f t="shared" si="0"/>
        <v>0</v>
      </c>
      <c r="B13" s="222">
        <v>5275</v>
      </c>
      <c r="C13" s="164" t="s">
        <v>206</v>
      </c>
      <c r="D13" s="165" t="s">
        <v>262</v>
      </c>
      <c r="E13" s="172"/>
      <c r="F13" s="172"/>
      <c r="G13" s="166">
        <v>2.3743022337484554</v>
      </c>
      <c r="H13" s="164" t="s">
        <v>272</v>
      </c>
      <c r="I13" s="178">
        <v>6.8888888888888893</v>
      </c>
      <c r="J13" s="164"/>
      <c r="K13" s="164"/>
      <c r="L13" s="164"/>
      <c r="M13" s="166"/>
      <c r="N13" s="165"/>
      <c r="O13" s="164"/>
      <c r="P13" s="164"/>
      <c r="Q13" s="164"/>
      <c r="R13" s="164"/>
      <c r="S13" s="164"/>
      <c r="T13" s="164"/>
      <c r="U13" s="164"/>
      <c r="V13" s="172"/>
      <c r="W13" s="172"/>
      <c r="X13" s="172"/>
      <c r="Y13" s="164" t="s">
        <v>40</v>
      </c>
      <c r="Z13" s="164"/>
      <c r="AA13" s="164"/>
      <c r="AB13" s="164"/>
      <c r="AC13" s="164"/>
      <c r="AD13" s="179"/>
      <c r="AE13" s="179"/>
      <c r="AF13" s="179"/>
      <c r="AG13" s="179"/>
      <c r="AH13" s="172"/>
      <c r="AI13" s="172"/>
      <c r="AJ13" s="191" t="s">
        <v>983</v>
      </c>
      <c r="AK13" s="165">
        <v>9</v>
      </c>
      <c r="AL13" s="166">
        <v>146.11632352084328</v>
      </c>
      <c r="AM13" s="182"/>
      <c r="AN13" s="183" t="s">
        <v>942</v>
      </c>
      <c r="AO13" s="165">
        <v>2021</v>
      </c>
      <c r="AP13" s="164" t="s">
        <v>391</v>
      </c>
      <c r="AQ13" s="165" t="s">
        <v>979</v>
      </c>
      <c r="AR13" s="164"/>
      <c r="AS13" s="164">
        <v>4356547232</v>
      </c>
      <c r="AT13" s="164" t="s">
        <v>498</v>
      </c>
      <c r="AU13" s="184">
        <v>43840</v>
      </c>
      <c r="AV13" s="183" t="s">
        <v>629</v>
      </c>
      <c r="AW13" s="172"/>
      <c r="AX13" s="183" t="s">
        <v>781</v>
      </c>
      <c r="AY13" s="185" t="s">
        <v>948</v>
      </c>
      <c r="AZ13" s="185" t="s">
        <v>1041</v>
      </c>
      <c r="BA13" s="186" t="s">
        <v>40</v>
      </c>
      <c r="BB13" s="187"/>
      <c r="BC13" s="187"/>
      <c r="BD13" s="187"/>
      <c r="BE13" s="187"/>
      <c r="BF13" s="187"/>
      <c r="BG13" s="187"/>
      <c r="BH13" s="187">
        <f t="shared" si="4"/>
        <v>0</v>
      </c>
      <c r="BI13" s="188">
        <f t="shared" si="5"/>
        <v>21220</v>
      </c>
      <c r="BJ13" s="177">
        <v>21220</v>
      </c>
      <c r="BK13" s="174">
        <f t="shared" si="1"/>
        <v>21220</v>
      </c>
      <c r="BL13" s="174">
        <f t="shared" si="2"/>
        <v>21220</v>
      </c>
      <c r="BM13" s="174">
        <f t="shared" si="3"/>
        <v>0</v>
      </c>
      <c r="BN13" s="174"/>
      <c r="BO13" s="176" t="s">
        <v>40</v>
      </c>
      <c r="BP13" s="174"/>
      <c r="BQ13" s="174"/>
      <c r="BR13" s="174"/>
      <c r="BS13" s="174"/>
      <c r="BT13" s="174">
        <v>0</v>
      </c>
      <c r="BU13" s="174">
        <v>21220</v>
      </c>
      <c r="BV13" s="174"/>
      <c r="BW13" s="174"/>
      <c r="BX13" s="174">
        <v>0</v>
      </c>
      <c r="BY13" s="174"/>
      <c r="BZ13" s="174"/>
      <c r="CA13" s="174">
        <v>0</v>
      </c>
      <c r="CB13" s="174"/>
      <c r="CC13" s="177">
        <v>0</v>
      </c>
      <c r="CD13" s="177">
        <v>4337.5</v>
      </c>
    </row>
    <row r="14" spans="1:83" ht="14.65" customHeight="1" x14ac:dyDescent="0.25">
      <c r="A14" s="38">
        <f t="shared" si="0"/>
        <v>0</v>
      </c>
      <c r="B14" s="222">
        <v>5113</v>
      </c>
      <c r="C14" s="164" t="s">
        <v>134</v>
      </c>
      <c r="D14" s="165" t="s">
        <v>262</v>
      </c>
      <c r="E14" s="165"/>
      <c r="F14" s="165"/>
      <c r="G14" s="166">
        <v>459.17354372146531</v>
      </c>
      <c r="H14" s="164" t="s">
        <v>273</v>
      </c>
      <c r="I14" s="167">
        <v>7.333333333333333</v>
      </c>
      <c r="J14" s="164">
        <v>1</v>
      </c>
      <c r="K14" s="164" t="s">
        <v>40</v>
      </c>
      <c r="L14" s="164"/>
      <c r="M14" s="165"/>
      <c r="N14" s="165" t="s">
        <v>988</v>
      </c>
      <c r="O14" s="164">
        <v>13</v>
      </c>
      <c r="P14" s="164"/>
      <c r="Q14" s="164"/>
      <c r="R14" s="164"/>
      <c r="S14" s="164"/>
      <c r="T14" s="164"/>
      <c r="U14" s="164"/>
      <c r="V14" s="165"/>
      <c r="W14" s="165"/>
      <c r="X14" s="165"/>
      <c r="Y14" s="164" t="s">
        <v>40</v>
      </c>
      <c r="Z14" s="164"/>
      <c r="AA14" s="164"/>
      <c r="AB14" s="164"/>
      <c r="AC14" s="164"/>
      <c r="AD14" s="168"/>
      <c r="AE14" s="168"/>
      <c r="AF14" s="168"/>
      <c r="AG14" s="168"/>
      <c r="AH14" s="165"/>
      <c r="AI14" s="165"/>
      <c r="AJ14" s="191" t="s">
        <v>983</v>
      </c>
      <c r="AK14" s="165">
        <v>17</v>
      </c>
      <c r="AL14" s="166">
        <v>136.44965685417662</v>
      </c>
      <c r="AM14" s="165"/>
      <c r="AN14" s="183" t="s">
        <v>942</v>
      </c>
      <c r="AO14" s="165">
        <v>2021</v>
      </c>
      <c r="AP14" s="164" t="s">
        <v>341</v>
      </c>
      <c r="AQ14" s="165" t="s">
        <v>947</v>
      </c>
      <c r="AR14" s="164"/>
      <c r="AS14" s="164" t="s">
        <v>858</v>
      </c>
      <c r="AT14" s="164" t="s">
        <v>448</v>
      </c>
      <c r="AU14" s="184">
        <v>43836</v>
      </c>
      <c r="AV14" s="183" t="s">
        <v>557</v>
      </c>
      <c r="AW14" s="165"/>
      <c r="AX14" s="183" t="s">
        <v>710</v>
      </c>
      <c r="AY14" s="185" t="s">
        <v>948</v>
      </c>
      <c r="AZ14" s="185" t="s">
        <v>1041</v>
      </c>
      <c r="BA14" s="173" t="s">
        <v>40</v>
      </c>
      <c r="BB14" s="164"/>
      <c r="BC14" s="164"/>
      <c r="BD14" s="164"/>
      <c r="BE14" s="164"/>
      <c r="BF14" s="164"/>
      <c r="BG14" s="164"/>
      <c r="BH14" s="187">
        <f t="shared" si="4"/>
        <v>0</v>
      </c>
      <c r="BI14" s="188">
        <f t="shared" si="5"/>
        <v>33390</v>
      </c>
      <c r="BJ14" s="177">
        <v>33390</v>
      </c>
      <c r="BK14" s="174">
        <f t="shared" si="1"/>
        <v>33390</v>
      </c>
      <c r="BL14" s="174">
        <f t="shared" si="2"/>
        <v>35890</v>
      </c>
      <c r="BM14" s="174">
        <f t="shared" si="3"/>
        <v>0</v>
      </c>
      <c r="BN14" s="174"/>
      <c r="BO14" s="176" t="s">
        <v>40</v>
      </c>
      <c r="BP14" s="174"/>
      <c r="BQ14" s="174"/>
      <c r="BR14" s="174"/>
      <c r="BS14" s="174"/>
      <c r="BT14" s="174">
        <v>0</v>
      </c>
      <c r="BU14" s="174">
        <v>0</v>
      </c>
      <c r="BV14" s="174"/>
      <c r="BW14" s="174"/>
      <c r="BX14" s="174">
        <v>33390</v>
      </c>
      <c r="BY14" s="174"/>
      <c r="BZ14" s="174"/>
      <c r="CA14" s="174">
        <v>0</v>
      </c>
      <c r="CB14" s="174"/>
      <c r="CC14" s="177">
        <v>2500</v>
      </c>
      <c r="CD14" s="177">
        <v>3500</v>
      </c>
    </row>
    <row r="15" spans="1:83" ht="14.65" customHeight="1" x14ac:dyDescent="0.25">
      <c r="A15" s="38">
        <f t="shared" si="0"/>
        <v>0</v>
      </c>
      <c r="B15" s="222">
        <v>5124</v>
      </c>
      <c r="C15" s="164" t="s">
        <v>138</v>
      </c>
      <c r="D15" s="165" t="s">
        <v>262</v>
      </c>
      <c r="E15" s="172"/>
      <c r="F15" s="172"/>
      <c r="G15" s="166">
        <v>471.4</v>
      </c>
      <c r="H15" s="164" t="s">
        <v>277</v>
      </c>
      <c r="I15" s="178">
        <v>7.8888888888888893</v>
      </c>
      <c r="J15" s="164"/>
      <c r="K15" s="164" t="s">
        <v>40</v>
      </c>
      <c r="L15" s="164" t="s">
        <v>317</v>
      </c>
      <c r="M15" s="166">
        <v>471.4</v>
      </c>
      <c r="N15" s="165" t="s">
        <v>988</v>
      </c>
      <c r="O15" s="164">
        <v>14</v>
      </c>
      <c r="P15" s="164"/>
      <c r="Q15" s="164"/>
      <c r="R15" s="164"/>
      <c r="S15" s="164"/>
      <c r="T15" s="164"/>
      <c r="U15" s="164"/>
      <c r="V15" s="172"/>
      <c r="W15" s="172"/>
      <c r="X15" s="172"/>
      <c r="Y15" s="164" t="s">
        <v>40</v>
      </c>
      <c r="Z15" s="164"/>
      <c r="AA15" s="164"/>
      <c r="AB15" s="164"/>
      <c r="AC15" s="164"/>
      <c r="AD15" s="179"/>
      <c r="AE15" s="179"/>
      <c r="AF15" s="179"/>
      <c r="AG15" s="179"/>
      <c r="AH15" s="172"/>
      <c r="AI15" s="172"/>
      <c r="AJ15" s="191" t="s">
        <v>983</v>
      </c>
      <c r="AK15" s="165">
        <v>17</v>
      </c>
      <c r="AL15" s="166">
        <v>136.44965685417662</v>
      </c>
      <c r="AM15" s="182"/>
      <c r="AN15" s="183" t="s">
        <v>942</v>
      </c>
      <c r="AO15" s="165">
        <v>2021</v>
      </c>
      <c r="AP15" s="164" t="s">
        <v>341</v>
      </c>
      <c r="AQ15" s="165" t="s">
        <v>947</v>
      </c>
      <c r="AR15" s="164"/>
      <c r="AS15" s="164" t="s">
        <v>858</v>
      </c>
      <c r="AT15" s="164" t="s">
        <v>448</v>
      </c>
      <c r="AU15" s="184">
        <v>43836</v>
      </c>
      <c r="AV15" s="183" t="s">
        <v>561</v>
      </c>
      <c r="AW15" s="172"/>
      <c r="AX15" s="183" t="s">
        <v>714</v>
      </c>
      <c r="AY15" s="185" t="s">
        <v>948</v>
      </c>
      <c r="AZ15" s="185" t="s">
        <v>1041</v>
      </c>
      <c r="BA15" s="186" t="s">
        <v>40</v>
      </c>
      <c r="BB15" s="187"/>
      <c r="BC15" s="187"/>
      <c r="BD15" s="187"/>
      <c r="BE15" s="187"/>
      <c r="BF15" s="187"/>
      <c r="BG15" s="187"/>
      <c r="BH15" s="187">
        <f t="shared" si="4"/>
        <v>0</v>
      </c>
      <c r="BI15" s="188">
        <f t="shared" si="5"/>
        <v>42630</v>
      </c>
      <c r="BJ15" s="177">
        <v>42630</v>
      </c>
      <c r="BK15" s="174">
        <f t="shared" si="1"/>
        <v>42630</v>
      </c>
      <c r="BL15" s="174">
        <f t="shared" si="2"/>
        <v>45130</v>
      </c>
      <c r="BM15" s="174">
        <f t="shared" si="3"/>
        <v>0</v>
      </c>
      <c r="BN15" s="174"/>
      <c r="BO15" s="176" t="s">
        <v>40</v>
      </c>
      <c r="BP15" s="174"/>
      <c r="BQ15" s="174"/>
      <c r="BR15" s="174"/>
      <c r="BS15" s="174"/>
      <c r="BT15" s="174">
        <v>0</v>
      </c>
      <c r="BU15" s="174">
        <v>0</v>
      </c>
      <c r="BV15" s="174"/>
      <c r="BW15" s="174"/>
      <c r="BX15" s="174">
        <v>42630</v>
      </c>
      <c r="BY15" s="174"/>
      <c r="BZ15" s="174"/>
      <c r="CA15" s="174">
        <v>0</v>
      </c>
      <c r="CB15" s="174"/>
      <c r="CC15" s="177">
        <v>2500</v>
      </c>
      <c r="CD15" s="177">
        <v>3500</v>
      </c>
    </row>
    <row r="16" spans="1:83" ht="14.65" customHeight="1" x14ac:dyDescent="0.25">
      <c r="A16" s="38">
        <f t="shared" si="0"/>
        <v>0</v>
      </c>
      <c r="B16" s="222">
        <v>5282</v>
      </c>
      <c r="C16" s="164" t="s">
        <v>212</v>
      </c>
      <c r="D16" s="165" t="s">
        <v>262</v>
      </c>
      <c r="E16" s="172"/>
      <c r="F16" s="172"/>
      <c r="G16" s="166">
        <v>0</v>
      </c>
      <c r="H16" s="164" t="s">
        <v>305</v>
      </c>
      <c r="I16" s="178">
        <v>10</v>
      </c>
      <c r="J16" s="164"/>
      <c r="K16" s="164" t="s">
        <v>40</v>
      </c>
      <c r="L16" s="164" t="s">
        <v>318</v>
      </c>
      <c r="M16" s="166" t="s">
        <v>31</v>
      </c>
      <c r="N16" s="172" t="s">
        <v>990</v>
      </c>
      <c r="O16" s="164">
        <v>8</v>
      </c>
      <c r="P16" s="164">
        <v>8</v>
      </c>
      <c r="Q16" s="164">
        <v>7</v>
      </c>
      <c r="R16" s="164"/>
      <c r="S16" s="164">
        <v>5</v>
      </c>
      <c r="T16" s="164"/>
      <c r="U16" s="164"/>
      <c r="V16" s="172"/>
      <c r="W16" s="172"/>
      <c r="X16" s="172" t="s">
        <v>40</v>
      </c>
      <c r="Y16" s="164" t="s">
        <v>40</v>
      </c>
      <c r="Z16" s="164" t="s">
        <v>40</v>
      </c>
      <c r="AA16" s="164" t="s">
        <v>40</v>
      </c>
      <c r="AB16" s="164"/>
      <c r="AC16" s="164" t="s">
        <v>1022</v>
      </c>
      <c r="AD16" s="179"/>
      <c r="AE16" s="179"/>
      <c r="AF16" s="179"/>
      <c r="AG16" s="179" t="s">
        <v>1010</v>
      </c>
      <c r="AH16" s="165" t="s">
        <v>40</v>
      </c>
      <c r="AI16" s="172"/>
      <c r="AJ16" s="191" t="s">
        <v>982</v>
      </c>
      <c r="AK16" s="165">
        <v>22</v>
      </c>
      <c r="AL16" s="166">
        <v>131.56076796528774</v>
      </c>
      <c r="AM16" s="182"/>
      <c r="AN16" s="183" t="s">
        <v>942</v>
      </c>
      <c r="AO16" s="165">
        <v>2021</v>
      </c>
      <c r="AP16" s="164" t="s">
        <v>393</v>
      </c>
      <c r="AQ16" s="165" t="s">
        <v>979</v>
      </c>
      <c r="AR16" s="164"/>
      <c r="AS16" s="164" t="s">
        <v>906</v>
      </c>
      <c r="AT16" s="164" t="s">
        <v>500</v>
      </c>
      <c r="AU16" s="184">
        <v>43840</v>
      </c>
      <c r="AV16" s="183" t="s">
        <v>635</v>
      </c>
      <c r="AW16" s="172" t="s">
        <v>40</v>
      </c>
      <c r="AX16" s="183" t="s">
        <v>787</v>
      </c>
      <c r="AY16" s="185" t="s">
        <v>948</v>
      </c>
      <c r="AZ16" s="185" t="s">
        <v>1041</v>
      </c>
      <c r="BA16" s="186" t="s">
        <v>40</v>
      </c>
      <c r="BB16" s="187"/>
      <c r="BC16" s="187"/>
      <c r="BD16" s="187"/>
      <c r="BE16" s="187"/>
      <c r="BF16" s="187"/>
      <c r="BG16" s="187"/>
      <c r="BH16" s="187">
        <f t="shared" si="4"/>
        <v>0</v>
      </c>
      <c r="BI16" s="188">
        <f t="shared" si="5"/>
        <v>202100</v>
      </c>
      <c r="BJ16" s="177">
        <v>202100</v>
      </c>
      <c r="BK16" s="174">
        <f t="shared" si="1"/>
        <v>202100</v>
      </c>
      <c r="BL16" s="174">
        <f t="shared" si="2"/>
        <v>352100</v>
      </c>
      <c r="BM16" s="174">
        <f t="shared" si="3"/>
        <v>0</v>
      </c>
      <c r="BN16" s="174"/>
      <c r="BO16" s="176" t="s">
        <v>40</v>
      </c>
      <c r="BP16" s="174"/>
      <c r="BQ16" s="174"/>
      <c r="BR16" s="174"/>
      <c r="BS16" s="174"/>
      <c r="BT16" s="174">
        <v>0</v>
      </c>
      <c r="BU16" s="174">
        <v>0</v>
      </c>
      <c r="BV16" s="174">
        <v>202100</v>
      </c>
      <c r="BW16" s="174"/>
      <c r="BX16" s="174">
        <v>0</v>
      </c>
      <c r="BY16" s="174"/>
      <c r="BZ16" s="174"/>
      <c r="CA16" s="174">
        <v>0</v>
      </c>
      <c r="CB16" s="174"/>
      <c r="CC16" s="177">
        <v>150000</v>
      </c>
      <c r="CD16" s="177">
        <v>0</v>
      </c>
    </row>
    <row r="17" spans="1:82" ht="14.65" customHeight="1" x14ac:dyDescent="0.25">
      <c r="A17" s="38">
        <f t="shared" si="0"/>
        <v>0</v>
      </c>
      <c r="B17" s="222">
        <v>5279</v>
      </c>
      <c r="C17" s="164" t="s">
        <v>209</v>
      </c>
      <c r="D17" s="165" t="s">
        <v>262</v>
      </c>
      <c r="E17" s="172"/>
      <c r="F17" s="172"/>
      <c r="G17" s="166">
        <v>239.80421869901161</v>
      </c>
      <c r="H17" s="164" t="s">
        <v>304</v>
      </c>
      <c r="I17" s="178">
        <v>6.333333333333333</v>
      </c>
      <c r="J17" s="164"/>
      <c r="K17" s="164" t="s">
        <v>40</v>
      </c>
      <c r="L17" s="164"/>
      <c r="M17" s="166"/>
      <c r="N17" s="172" t="s">
        <v>989</v>
      </c>
      <c r="O17" s="164">
        <v>9</v>
      </c>
      <c r="P17" s="164">
        <v>15</v>
      </c>
      <c r="Q17" s="164"/>
      <c r="R17" s="164"/>
      <c r="S17" s="164"/>
      <c r="T17" s="164"/>
      <c r="U17" s="164"/>
      <c r="V17" s="172"/>
      <c r="W17" s="172"/>
      <c r="X17" s="172"/>
      <c r="Y17" s="164" t="s">
        <v>40</v>
      </c>
      <c r="Z17" s="164" t="s">
        <v>40</v>
      </c>
      <c r="AA17" s="164" t="s">
        <v>40</v>
      </c>
      <c r="AB17" s="164"/>
      <c r="AC17" s="164"/>
      <c r="AD17" s="179" t="s">
        <v>56</v>
      </c>
      <c r="AE17" s="179"/>
      <c r="AF17" s="179"/>
      <c r="AG17" s="179"/>
      <c r="AH17" s="172" t="s">
        <v>40</v>
      </c>
      <c r="AI17" s="172"/>
      <c r="AJ17" s="191" t="s">
        <v>982</v>
      </c>
      <c r="AK17" s="165">
        <v>23</v>
      </c>
      <c r="AL17" s="166">
        <v>126.44965685417662</v>
      </c>
      <c r="AM17" s="190"/>
      <c r="AN17" s="183" t="s">
        <v>942</v>
      </c>
      <c r="AO17" s="165">
        <v>2021</v>
      </c>
      <c r="AP17" s="164" t="s">
        <v>342</v>
      </c>
      <c r="AQ17" s="165" t="s">
        <v>1051</v>
      </c>
      <c r="AR17" s="164" t="s">
        <v>859</v>
      </c>
      <c r="AS17" s="164" t="s">
        <v>860</v>
      </c>
      <c r="AT17" s="164" t="s">
        <v>449</v>
      </c>
      <c r="AU17" s="184">
        <v>43833</v>
      </c>
      <c r="AV17" s="183" t="s">
        <v>632</v>
      </c>
      <c r="AW17" s="172" t="s">
        <v>40</v>
      </c>
      <c r="AX17" s="183" t="s">
        <v>784</v>
      </c>
      <c r="AY17" s="185" t="s">
        <v>946</v>
      </c>
      <c r="AZ17" s="185" t="s">
        <v>1040</v>
      </c>
      <c r="BA17" s="186" t="s">
        <v>40</v>
      </c>
      <c r="BB17" s="187"/>
      <c r="BC17" s="187"/>
      <c r="BD17" s="187"/>
      <c r="BE17" s="187"/>
      <c r="BF17" s="187"/>
      <c r="BG17" s="187"/>
      <c r="BH17" s="187">
        <f t="shared" si="4"/>
        <v>0</v>
      </c>
      <c r="BI17" s="188">
        <f t="shared" si="5"/>
        <v>72620</v>
      </c>
      <c r="BJ17" s="177">
        <v>72620</v>
      </c>
      <c r="BK17" s="174">
        <f t="shared" si="1"/>
        <v>72620</v>
      </c>
      <c r="BL17" s="174">
        <f t="shared" si="2"/>
        <v>72620</v>
      </c>
      <c r="BM17" s="174">
        <f t="shared" si="3"/>
        <v>0</v>
      </c>
      <c r="BN17" s="174"/>
      <c r="BO17" s="176" t="s">
        <v>40</v>
      </c>
      <c r="BP17" s="174"/>
      <c r="BQ17" s="174"/>
      <c r="BR17" s="174"/>
      <c r="BS17" s="174"/>
      <c r="BT17" s="174">
        <v>0</v>
      </c>
      <c r="BU17" s="174">
        <v>0</v>
      </c>
      <c r="BV17" s="174"/>
      <c r="BW17" s="174"/>
      <c r="BX17" s="174">
        <v>0</v>
      </c>
      <c r="BY17" s="174"/>
      <c r="BZ17" s="174"/>
      <c r="CA17" s="174">
        <v>72620</v>
      </c>
      <c r="CB17" s="174"/>
      <c r="CC17" s="177">
        <v>0</v>
      </c>
      <c r="CD17" s="177">
        <v>5250</v>
      </c>
    </row>
    <row r="18" spans="1:82" ht="14.65" customHeight="1" x14ac:dyDescent="0.25">
      <c r="A18" s="38">
        <f t="shared" si="0"/>
        <v>0</v>
      </c>
      <c r="B18" s="222">
        <v>5002</v>
      </c>
      <c r="C18" s="164" t="s">
        <v>133</v>
      </c>
      <c r="D18" s="165" t="s">
        <v>262</v>
      </c>
      <c r="E18" s="172"/>
      <c r="F18" s="172"/>
      <c r="G18" s="166">
        <v>802.91</v>
      </c>
      <c r="H18" s="164" t="s">
        <v>271</v>
      </c>
      <c r="I18" s="178">
        <v>4</v>
      </c>
      <c r="J18" s="164"/>
      <c r="K18" s="164" t="s">
        <v>40</v>
      </c>
      <c r="L18" s="164" t="s">
        <v>313</v>
      </c>
      <c r="M18" s="166">
        <v>802.91</v>
      </c>
      <c r="N18" s="165" t="s">
        <v>988</v>
      </c>
      <c r="O18" s="164">
        <v>26</v>
      </c>
      <c r="P18" s="164"/>
      <c r="Q18" s="164"/>
      <c r="R18" s="164"/>
      <c r="S18" s="164"/>
      <c r="T18" s="164"/>
      <c r="U18" s="164"/>
      <c r="V18" s="172"/>
      <c r="W18" s="172"/>
      <c r="X18" s="172"/>
      <c r="Y18" s="164" t="s">
        <v>40</v>
      </c>
      <c r="Z18" s="164" t="s">
        <v>40</v>
      </c>
      <c r="AA18" s="164" t="s">
        <v>40</v>
      </c>
      <c r="AB18" s="164"/>
      <c r="AC18" s="164"/>
      <c r="AD18" s="179"/>
      <c r="AE18" s="179" t="s">
        <v>56</v>
      </c>
      <c r="AF18" s="179"/>
      <c r="AG18" s="179"/>
      <c r="AH18" s="172"/>
      <c r="AI18" s="172"/>
      <c r="AJ18" s="191" t="s">
        <v>982</v>
      </c>
      <c r="AK18" s="165">
        <v>24</v>
      </c>
      <c r="AL18" s="166">
        <v>118.2274346319544</v>
      </c>
      <c r="AM18" s="182"/>
      <c r="AN18" s="183" t="s">
        <v>942</v>
      </c>
      <c r="AO18" s="165">
        <v>2021</v>
      </c>
      <c r="AP18" s="164" t="s">
        <v>338</v>
      </c>
      <c r="AQ18" s="165" t="s">
        <v>1051</v>
      </c>
      <c r="AR18" s="164"/>
      <c r="AS18" s="164" t="s">
        <v>853</v>
      </c>
      <c r="AT18" s="164" t="s">
        <v>445</v>
      </c>
      <c r="AU18" s="184">
        <v>43840</v>
      </c>
      <c r="AV18" s="183" t="s">
        <v>556</v>
      </c>
      <c r="AW18" s="172"/>
      <c r="AX18" s="183" t="s">
        <v>709</v>
      </c>
      <c r="AY18" s="185" t="s">
        <v>948</v>
      </c>
      <c r="AZ18" s="185" t="s">
        <v>1041</v>
      </c>
      <c r="BA18" s="186" t="s">
        <v>40</v>
      </c>
      <c r="BB18" s="187"/>
      <c r="BC18" s="187"/>
      <c r="BD18" s="187"/>
      <c r="BE18" s="187"/>
      <c r="BF18" s="187"/>
      <c r="BG18" s="187"/>
      <c r="BH18" s="187">
        <f t="shared" si="4"/>
        <v>0</v>
      </c>
      <c r="BI18" s="188">
        <f t="shared" si="5"/>
        <v>44597</v>
      </c>
      <c r="BJ18" s="177">
        <v>44597</v>
      </c>
      <c r="BK18" s="174">
        <f t="shared" si="1"/>
        <v>44597</v>
      </c>
      <c r="BL18" s="174">
        <f t="shared" si="2"/>
        <v>44597</v>
      </c>
      <c r="BM18" s="174">
        <f t="shared" si="3"/>
        <v>0</v>
      </c>
      <c r="BN18" s="174"/>
      <c r="BO18" s="176" t="s">
        <v>40</v>
      </c>
      <c r="BP18" s="174"/>
      <c r="BQ18" s="174"/>
      <c r="BR18" s="174"/>
      <c r="BS18" s="174"/>
      <c r="BT18" s="174">
        <v>30325</v>
      </c>
      <c r="BU18" s="174">
        <v>14272</v>
      </c>
      <c r="BV18" s="174"/>
      <c r="BW18" s="174"/>
      <c r="BX18" s="174">
        <v>0</v>
      </c>
      <c r="BY18" s="174"/>
      <c r="BZ18" s="174"/>
      <c r="CA18" s="174">
        <v>0</v>
      </c>
      <c r="CB18" s="174"/>
      <c r="CC18" s="177">
        <v>0</v>
      </c>
      <c r="CD18" s="177">
        <v>2000</v>
      </c>
    </row>
    <row r="19" spans="1:82" ht="14.65" customHeight="1" x14ac:dyDescent="0.25">
      <c r="A19" s="38">
        <f t="shared" si="0"/>
        <v>0</v>
      </c>
      <c r="B19" s="222">
        <v>5180</v>
      </c>
      <c r="C19" s="164" t="s">
        <v>147</v>
      </c>
      <c r="D19" s="165" t="s">
        <v>262</v>
      </c>
      <c r="E19" s="172"/>
      <c r="F19" s="172"/>
      <c r="G19" s="166">
        <v>195.19297455812452</v>
      </c>
      <c r="H19" s="164" t="s">
        <v>283</v>
      </c>
      <c r="I19" s="178">
        <v>6.2222222222222223</v>
      </c>
      <c r="J19" s="164"/>
      <c r="K19" s="164"/>
      <c r="L19" s="164"/>
      <c r="M19" s="166"/>
      <c r="N19" s="165" t="s">
        <v>991</v>
      </c>
      <c r="O19" s="164">
        <v>4</v>
      </c>
      <c r="P19" s="164"/>
      <c r="Q19" s="164"/>
      <c r="R19" s="164">
        <v>1</v>
      </c>
      <c r="S19" s="164"/>
      <c r="T19" s="164"/>
      <c r="U19" s="164"/>
      <c r="V19" s="172"/>
      <c r="W19" s="172"/>
      <c r="X19" s="172"/>
      <c r="Y19" s="164" t="s">
        <v>40</v>
      </c>
      <c r="Z19" s="164" t="s">
        <v>40</v>
      </c>
      <c r="AA19" s="164" t="s">
        <v>40</v>
      </c>
      <c r="AB19" s="164"/>
      <c r="AC19" s="164"/>
      <c r="AD19" s="179"/>
      <c r="AE19" s="179"/>
      <c r="AF19" s="179"/>
      <c r="AG19" s="179" t="s">
        <v>56</v>
      </c>
      <c r="AH19" s="172" t="s">
        <v>40</v>
      </c>
      <c r="AI19" s="172"/>
      <c r="AJ19" s="191" t="s">
        <v>984</v>
      </c>
      <c r="AK19" s="165">
        <v>26</v>
      </c>
      <c r="AL19" s="166">
        <v>104.11632352084328</v>
      </c>
      <c r="AM19" s="182"/>
      <c r="AN19" s="183" t="s">
        <v>942</v>
      </c>
      <c r="AO19" s="165">
        <v>2021</v>
      </c>
      <c r="AP19" s="164" t="s">
        <v>349</v>
      </c>
      <c r="AQ19" s="165" t="s">
        <v>1051</v>
      </c>
      <c r="AR19" s="164" t="s">
        <v>866</v>
      </c>
      <c r="AS19" s="164">
        <v>3859857526</v>
      </c>
      <c r="AT19" s="164" t="s">
        <v>456</v>
      </c>
      <c r="AU19" s="184">
        <v>43840</v>
      </c>
      <c r="AV19" s="183" t="s">
        <v>570</v>
      </c>
      <c r="AW19" s="172" t="s">
        <v>40</v>
      </c>
      <c r="AX19" s="183" t="s">
        <v>723</v>
      </c>
      <c r="AY19" s="185" t="s">
        <v>945</v>
      </c>
      <c r="AZ19" s="185" t="s">
        <v>1040</v>
      </c>
      <c r="BA19" s="186" t="s">
        <v>40</v>
      </c>
      <c r="BB19" s="187"/>
      <c r="BC19" s="187"/>
      <c r="BD19" s="187"/>
      <c r="BE19" s="187"/>
      <c r="BF19" s="187"/>
      <c r="BG19" s="187"/>
      <c r="BH19" s="187">
        <f t="shared" si="4"/>
        <v>0</v>
      </c>
      <c r="BI19" s="188">
        <f t="shared" si="5"/>
        <v>180600</v>
      </c>
      <c r="BJ19" s="177">
        <v>180600</v>
      </c>
      <c r="BK19" s="174">
        <f t="shared" si="1"/>
        <v>180600</v>
      </c>
      <c r="BL19" s="174">
        <f t="shared" si="2"/>
        <v>180600</v>
      </c>
      <c r="BM19" s="174">
        <f t="shared" si="3"/>
        <v>0</v>
      </c>
      <c r="BN19" s="174"/>
      <c r="BO19" s="176" t="s">
        <v>40</v>
      </c>
      <c r="BP19" s="174"/>
      <c r="BQ19" s="174"/>
      <c r="BR19" s="174"/>
      <c r="BS19" s="174"/>
      <c r="BT19" s="174">
        <v>65300</v>
      </c>
      <c r="BU19" s="174">
        <v>0</v>
      </c>
      <c r="BV19" s="174"/>
      <c r="BW19" s="174"/>
      <c r="BX19" s="174">
        <v>0</v>
      </c>
      <c r="BY19" s="174"/>
      <c r="BZ19" s="174"/>
      <c r="CA19" s="174">
        <v>25000</v>
      </c>
      <c r="CB19" s="174">
        <v>90300</v>
      </c>
      <c r="CC19" s="177">
        <v>0</v>
      </c>
      <c r="CD19" s="177">
        <v>14800</v>
      </c>
    </row>
    <row r="20" spans="1:82" ht="14.65" customHeight="1" x14ac:dyDescent="0.25">
      <c r="A20" s="38">
        <f t="shared" si="0"/>
        <v>0</v>
      </c>
      <c r="B20" s="222">
        <v>5240</v>
      </c>
      <c r="C20" s="164" t="s">
        <v>949</v>
      </c>
      <c r="D20" s="165" t="s">
        <v>262</v>
      </c>
      <c r="E20" s="172"/>
      <c r="F20" s="172"/>
      <c r="G20" s="166">
        <v>0</v>
      </c>
      <c r="H20" s="164" t="s">
        <v>950</v>
      </c>
      <c r="I20" s="178">
        <v>0.22222222222222221</v>
      </c>
      <c r="J20" s="164"/>
      <c r="K20" s="164"/>
      <c r="L20" s="164"/>
      <c r="M20" s="166"/>
      <c r="N20" s="172"/>
      <c r="O20" s="164"/>
      <c r="P20" s="164"/>
      <c r="Q20" s="164"/>
      <c r="R20" s="164"/>
      <c r="S20" s="164"/>
      <c r="T20" s="164"/>
      <c r="U20" s="164"/>
      <c r="V20" s="172"/>
      <c r="W20" s="172"/>
      <c r="X20" s="172"/>
      <c r="Y20" s="164" t="s">
        <v>40</v>
      </c>
      <c r="Z20" s="164" t="s">
        <v>40</v>
      </c>
      <c r="AA20" s="164"/>
      <c r="AB20" s="164" t="s">
        <v>40</v>
      </c>
      <c r="AC20" s="164"/>
      <c r="AD20" s="179"/>
      <c r="AE20" s="179"/>
      <c r="AF20" s="179" t="s">
        <v>56</v>
      </c>
      <c r="AG20" s="179"/>
      <c r="AH20" s="172"/>
      <c r="AI20" s="172"/>
      <c r="AJ20" s="191" t="s">
        <v>984</v>
      </c>
      <c r="AK20" s="165">
        <v>27</v>
      </c>
      <c r="AL20" s="166">
        <v>101.89410129862107</v>
      </c>
      <c r="AM20" s="182"/>
      <c r="AN20" s="183" t="s">
        <v>942</v>
      </c>
      <c r="AO20" s="165">
        <v>2021</v>
      </c>
      <c r="AP20" s="164" t="s">
        <v>951</v>
      </c>
      <c r="AQ20" s="165" t="s">
        <v>1051</v>
      </c>
      <c r="AR20" s="164" t="s">
        <v>952</v>
      </c>
      <c r="AS20" s="164" t="s">
        <v>952</v>
      </c>
      <c r="AT20" s="164" t="s">
        <v>953</v>
      </c>
      <c r="AU20" s="184">
        <v>43840</v>
      </c>
      <c r="AV20" s="183" t="s">
        <v>954</v>
      </c>
      <c r="AW20" s="172"/>
      <c r="AX20" s="183" t="s">
        <v>955</v>
      </c>
      <c r="AY20" s="185" t="s">
        <v>948</v>
      </c>
      <c r="AZ20" s="185" t="s">
        <v>1041</v>
      </c>
      <c r="BA20" s="186"/>
      <c r="BB20" s="187"/>
      <c r="BC20" s="187"/>
      <c r="BD20" s="187"/>
      <c r="BE20" s="187"/>
      <c r="BF20" s="187"/>
      <c r="BG20" s="187"/>
      <c r="BH20" s="187"/>
      <c r="BI20" s="188"/>
      <c r="BJ20" s="177">
        <v>438000</v>
      </c>
      <c r="BK20" s="174">
        <f t="shared" si="1"/>
        <v>438000</v>
      </c>
      <c r="BL20" s="174">
        <f t="shared" si="2"/>
        <v>818700</v>
      </c>
      <c r="BM20" s="174">
        <f t="shared" si="3"/>
        <v>0</v>
      </c>
      <c r="BN20" s="174"/>
      <c r="BO20" s="176" t="s">
        <v>40</v>
      </c>
      <c r="BP20" s="174"/>
      <c r="BQ20" s="174"/>
      <c r="BR20" s="174"/>
      <c r="BS20" s="174"/>
      <c r="BT20" s="174">
        <v>438000</v>
      </c>
      <c r="BU20" s="174">
        <v>0</v>
      </c>
      <c r="BV20" s="174"/>
      <c r="BW20" s="174"/>
      <c r="BX20" s="174">
        <v>0</v>
      </c>
      <c r="BY20" s="174"/>
      <c r="BZ20" s="174"/>
      <c r="CA20" s="174">
        <v>0</v>
      </c>
      <c r="CB20" s="174"/>
      <c r="CC20" s="177">
        <v>380700</v>
      </c>
      <c r="CD20" s="177">
        <v>15000</v>
      </c>
    </row>
    <row r="21" spans="1:82" ht="14.65" customHeight="1" x14ac:dyDescent="0.25">
      <c r="A21" s="38">
        <f t="shared" si="0"/>
        <v>0</v>
      </c>
      <c r="B21" s="222">
        <v>5372</v>
      </c>
      <c r="C21" s="164" t="s">
        <v>255</v>
      </c>
      <c r="D21" s="165" t="s">
        <v>262</v>
      </c>
      <c r="E21" s="172"/>
      <c r="F21" s="172"/>
      <c r="G21" s="166">
        <v>1167.0929635827181</v>
      </c>
      <c r="H21" s="164" t="s">
        <v>271</v>
      </c>
      <c r="I21" s="178"/>
      <c r="J21" s="164"/>
      <c r="K21" s="164" t="s">
        <v>40</v>
      </c>
      <c r="L21" s="164"/>
      <c r="M21" s="166"/>
      <c r="N21" s="172" t="s">
        <v>989</v>
      </c>
      <c r="O21" s="164"/>
      <c r="P21" s="164"/>
      <c r="Q21" s="164"/>
      <c r="R21" s="164"/>
      <c r="S21" s="164"/>
      <c r="T21" s="164"/>
      <c r="U21" s="164"/>
      <c r="V21" s="172"/>
      <c r="W21" s="172"/>
      <c r="X21" s="172"/>
      <c r="Y21" s="164" t="s">
        <v>40</v>
      </c>
      <c r="Z21" s="164"/>
      <c r="AA21" s="164"/>
      <c r="AB21" s="164"/>
      <c r="AC21" s="164"/>
      <c r="AD21" s="179"/>
      <c r="AE21" s="179"/>
      <c r="AF21" s="179"/>
      <c r="AG21" s="179"/>
      <c r="AH21" s="172"/>
      <c r="AI21" s="172"/>
      <c r="AJ21" s="223" t="s">
        <v>985</v>
      </c>
      <c r="AK21" s="224"/>
      <c r="AL21" s="225"/>
      <c r="AM21" s="190"/>
      <c r="AN21" s="183" t="s">
        <v>942</v>
      </c>
      <c r="AO21" s="165">
        <v>2021</v>
      </c>
      <c r="AP21" s="164" t="s">
        <v>340</v>
      </c>
      <c r="AQ21" s="165" t="s">
        <v>429</v>
      </c>
      <c r="AR21" s="164" t="s">
        <v>856</v>
      </c>
      <c r="AS21" s="164" t="s">
        <v>857</v>
      </c>
      <c r="AT21" s="164" t="s">
        <v>447</v>
      </c>
      <c r="AU21" s="184">
        <v>43839</v>
      </c>
      <c r="AV21" s="183" t="s">
        <v>678</v>
      </c>
      <c r="AW21" s="172"/>
      <c r="AX21" s="183" t="s">
        <v>829</v>
      </c>
      <c r="AY21" s="185" t="s">
        <v>948</v>
      </c>
      <c r="AZ21" s="185" t="s">
        <v>1041</v>
      </c>
      <c r="BA21" s="186" t="s">
        <v>40</v>
      </c>
      <c r="BB21" s="187"/>
      <c r="BC21" s="187"/>
      <c r="BD21" s="187"/>
      <c r="BE21" s="187"/>
      <c r="BF21" s="187"/>
      <c r="BG21" s="187"/>
      <c r="BH21" s="187">
        <f t="shared" ref="BH21:BH37" si="6">SUM(BB21:BG21)</f>
        <v>0</v>
      </c>
      <c r="BI21" s="188">
        <f t="shared" ref="BI21:BI37" si="7">BK21-BH21</f>
        <v>0</v>
      </c>
      <c r="BJ21" s="177">
        <v>0</v>
      </c>
      <c r="BK21" s="174">
        <f t="shared" si="1"/>
        <v>0</v>
      </c>
      <c r="BL21" s="174">
        <f t="shared" si="2"/>
        <v>0</v>
      </c>
      <c r="BM21" s="174">
        <f t="shared" si="3"/>
        <v>0</v>
      </c>
      <c r="BN21" s="174"/>
      <c r="BO21" s="176" t="s">
        <v>40</v>
      </c>
      <c r="BP21" s="174"/>
      <c r="BQ21" s="174"/>
      <c r="BR21" s="174"/>
      <c r="BS21" s="174"/>
      <c r="BT21" s="174">
        <v>0</v>
      </c>
      <c r="BU21" s="174">
        <v>0</v>
      </c>
      <c r="BV21" s="174"/>
      <c r="BW21" s="174"/>
      <c r="BX21" s="174">
        <v>0</v>
      </c>
      <c r="BY21" s="174"/>
      <c r="BZ21" s="174"/>
      <c r="CA21" s="174">
        <v>0</v>
      </c>
      <c r="CB21" s="174"/>
      <c r="CC21" s="177">
        <v>0</v>
      </c>
      <c r="CD21" s="177">
        <v>9950</v>
      </c>
    </row>
    <row r="22" spans="1:82" ht="14.65" customHeight="1" x14ac:dyDescent="0.25">
      <c r="A22" s="38">
        <f t="shared" si="0"/>
        <v>583581</v>
      </c>
      <c r="B22" s="226">
        <v>5177</v>
      </c>
      <c r="C22" s="164" t="s">
        <v>145</v>
      </c>
      <c r="D22" s="165" t="s">
        <v>262</v>
      </c>
      <c r="E22" s="172"/>
      <c r="F22" s="172"/>
      <c r="G22" s="166">
        <v>1836</v>
      </c>
      <c r="H22" s="164" t="s">
        <v>282</v>
      </c>
      <c r="I22" s="178">
        <v>8.7777777777777786</v>
      </c>
      <c r="J22" s="164"/>
      <c r="K22" s="164"/>
      <c r="L22" s="164"/>
      <c r="M22" s="166"/>
      <c r="N22" s="165" t="s">
        <v>992</v>
      </c>
      <c r="O22" s="164">
        <v>16</v>
      </c>
      <c r="P22" s="164">
        <v>6</v>
      </c>
      <c r="Q22" s="164">
        <v>2</v>
      </c>
      <c r="R22" s="164"/>
      <c r="S22" s="164"/>
      <c r="T22" s="164"/>
      <c r="U22" s="164"/>
      <c r="V22" s="172"/>
      <c r="W22" s="172" t="s">
        <v>40</v>
      </c>
      <c r="X22" s="172"/>
      <c r="Y22" s="164" t="s">
        <v>40</v>
      </c>
      <c r="Z22" s="164" t="s">
        <v>40</v>
      </c>
      <c r="AA22" s="164" t="s">
        <v>40</v>
      </c>
      <c r="AB22" s="164"/>
      <c r="AC22" s="164"/>
      <c r="AD22" s="179"/>
      <c r="AE22" s="179"/>
      <c r="AF22" s="179" t="s">
        <v>56</v>
      </c>
      <c r="AG22" s="179"/>
      <c r="AH22" s="165" t="s">
        <v>40</v>
      </c>
      <c r="AI22" s="172"/>
      <c r="AJ22" s="191" t="s">
        <v>983</v>
      </c>
      <c r="AK22" s="165">
        <v>1</v>
      </c>
      <c r="AL22" s="166">
        <v>154.00521240973217</v>
      </c>
      <c r="AM22" s="182"/>
      <c r="AN22" s="183" t="s">
        <v>942</v>
      </c>
      <c r="AO22" s="165">
        <v>2021</v>
      </c>
      <c r="AP22" s="164" t="s">
        <v>342</v>
      </c>
      <c r="AQ22" s="165" t="s">
        <v>1051</v>
      </c>
      <c r="AR22" s="164" t="s">
        <v>859</v>
      </c>
      <c r="AS22" s="164" t="s">
        <v>860</v>
      </c>
      <c r="AT22" s="164" t="s">
        <v>449</v>
      </c>
      <c r="AU22" s="184">
        <v>43839</v>
      </c>
      <c r="AV22" s="183" t="s">
        <v>568</v>
      </c>
      <c r="AW22" s="172" t="s">
        <v>40</v>
      </c>
      <c r="AX22" s="183" t="s">
        <v>721</v>
      </c>
      <c r="AY22" s="185" t="s">
        <v>945</v>
      </c>
      <c r="AZ22" s="185" t="s">
        <v>1040</v>
      </c>
      <c r="BA22" s="186" t="s">
        <v>40</v>
      </c>
      <c r="BB22" s="187"/>
      <c r="BC22" s="187"/>
      <c r="BD22" s="187"/>
      <c r="BE22" s="187"/>
      <c r="BF22" s="187"/>
      <c r="BG22" s="187"/>
      <c r="BH22" s="187">
        <f t="shared" si="6"/>
        <v>0</v>
      </c>
      <c r="BI22" s="188">
        <f t="shared" si="7"/>
        <v>458791</v>
      </c>
      <c r="BJ22" s="177">
        <v>1042372</v>
      </c>
      <c r="BK22" s="174">
        <f t="shared" si="1"/>
        <v>458791</v>
      </c>
      <c r="BL22" s="174">
        <f t="shared" si="2"/>
        <v>1642372</v>
      </c>
      <c r="BM22" s="174">
        <f t="shared" si="3"/>
        <v>583581</v>
      </c>
      <c r="BN22" s="174" t="s">
        <v>1027</v>
      </c>
      <c r="BO22" s="176" t="s">
        <v>40</v>
      </c>
      <c r="BP22" s="174">
        <f>180791-45000</f>
        <v>135791</v>
      </c>
      <c r="BQ22" s="174">
        <v>0</v>
      </c>
      <c r="BR22" s="174"/>
      <c r="BS22" s="174">
        <v>200000</v>
      </c>
      <c r="BT22" s="174">
        <v>15000</v>
      </c>
      <c r="BU22" s="174">
        <v>70000</v>
      </c>
      <c r="BV22" s="174"/>
      <c r="BW22" s="174"/>
      <c r="BX22" s="174">
        <v>0</v>
      </c>
      <c r="BY22" s="174"/>
      <c r="BZ22" s="174"/>
      <c r="CA22" s="174">
        <v>38000</v>
      </c>
      <c r="CB22" s="174"/>
      <c r="CC22" s="177">
        <v>600000</v>
      </c>
      <c r="CD22" s="177">
        <v>216400</v>
      </c>
    </row>
    <row r="23" spans="1:82" ht="14.65" customHeight="1" x14ac:dyDescent="0.25">
      <c r="A23" s="38">
        <f t="shared" si="0"/>
        <v>624721.68999999994</v>
      </c>
      <c r="B23" s="226">
        <v>5175</v>
      </c>
      <c r="C23" s="164" t="s">
        <v>143</v>
      </c>
      <c r="D23" s="165" t="s">
        <v>262</v>
      </c>
      <c r="E23" s="172"/>
      <c r="F23" s="172"/>
      <c r="G23" s="166">
        <v>5664</v>
      </c>
      <c r="H23" s="164" t="s">
        <v>281</v>
      </c>
      <c r="I23" s="178">
        <v>8.6666666666666661</v>
      </c>
      <c r="J23" s="164">
        <v>70.8</v>
      </c>
      <c r="K23" s="164"/>
      <c r="L23" s="164"/>
      <c r="M23" s="166"/>
      <c r="N23" s="165" t="s">
        <v>994</v>
      </c>
      <c r="O23" s="164">
        <v>5</v>
      </c>
      <c r="P23" s="164">
        <v>5</v>
      </c>
      <c r="Q23" s="164"/>
      <c r="R23" s="164"/>
      <c r="S23" s="164"/>
      <c r="T23" s="164"/>
      <c r="U23" s="164">
        <v>1</v>
      </c>
      <c r="V23" s="172"/>
      <c r="W23" s="172"/>
      <c r="X23" s="172"/>
      <c r="Y23" s="164" t="s">
        <v>40</v>
      </c>
      <c r="Z23" s="164" t="s">
        <v>40</v>
      </c>
      <c r="AA23" s="164" t="s">
        <v>40</v>
      </c>
      <c r="AB23" s="164"/>
      <c r="AC23" s="164" t="s">
        <v>1023</v>
      </c>
      <c r="AD23" s="179"/>
      <c r="AE23" s="179"/>
      <c r="AF23" s="179"/>
      <c r="AG23" s="179" t="s">
        <v>56</v>
      </c>
      <c r="AH23" s="172" t="s">
        <v>40</v>
      </c>
      <c r="AI23" s="172"/>
      <c r="AJ23" s="191" t="s">
        <v>983</v>
      </c>
      <c r="AK23" s="165">
        <v>6</v>
      </c>
      <c r="AL23" s="166">
        <v>147.56076796528774</v>
      </c>
      <c r="AM23" s="182"/>
      <c r="AN23" s="183" t="s">
        <v>942</v>
      </c>
      <c r="AO23" s="165">
        <v>2021</v>
      </c>
      <c r="AP23" s="164" t="s">
        <v>346</v>
      </c>
      <c r="AQ23" s="165" t="s">
        <v>979</v>
      </c>
      <c r="AR23" s="164"/>
      <c r="AS23" s="164">
        <v>3852413555</v>
      </c>
      <c r="AT23" s="164" t="s">
        <v>453</v>
      </c>
      <c r="AU23" s="184">
        <v>43840</v>
      </c>
      <c r="AV23" s="183" t="s">
        <v>566</v>
      </c>
      <c r="AW23" s="172" t="s">
        <v>40</v>
      </c>
      <c r="AX23" s="183" t="s">
        <v>719</v>
      </c>
      <c r="AY23" s="185" t="s">
        <v>948</v>
      </c>
      <c r="AZ23" s="185" t="s">
        <v>1041</v>
      </c>
      <c r="BA23" s="186" t="s">
        <v>40</v>
      </c>
      <c r="BB23" s="187"/>
      <c r="BC23" s="187"/>
      <c r="BD23" s="187"/>
      <c r="BE23" s="187"/>
      <c r="BF23" s="187"/>
      <c r="BG23" s="187"/>
      <c r="BH23" s="187">
        <f t="shared" si="6"/>
        <v>0</v>
      </c>
      <c r="BI23" s="188">
        <f t="shared" si="7"/>
        <v>337692</v>
      </c>
      <c r="BJ23" s="177">
        <v>962413.69</v>
      </c>
      <c r="BK23" s="174">
        <f t="shared" si="1"/>
        <v>337692</v>
      </c>
      <c r="BL23" s="174">
        <f t="shared" si="2"/>
        <v>2099118.4</v>
      </c>
      <c r="BM23" s="174">
        <f t="shared" si="3"/>
        <v>624721.68999999994</v>
      </c>
      <c r="BN23" s="174" t="s">
        <v>1030</v>
      </c>
      <c r="BO23" s="176" t="s">
        <v>40</v>
      </c>
      <c r="BP23" s="174">
        <v>202692</v>
      </c>
      <c r="BQ23" s="174"/>
      <c r="BR23" s="174"/>
      <c r="BS23" s="174"/>
      <c r="BT23" s="174">
        <v>20000</v>
      </c>
      <c r="BU23" s="174">
        <v>0</v>
      </c>
      <c r="BV23" s="174"/>
      <c r="BW23" s="174"/>
      <c r="BX23" s="174">
        <v>0</v>
      </c>
      <c r="BY23" s="174"/>
      <c r="BZ23" s="174"/>
      <c r="CA23" s="174">
        <v>115000</v>
      </c>
      <c r="CB23" s="174"/>
      <c r="CC23" s="177">
        <v>1136704.71</v>
      </c>
      <c r="CD23" s="177">
        <v>15000</v>
      </c>
    </row>
    <row r="24" spans="1:82" ht="14.65" customHeight="1" x14ac:dyDescent="0.25">
      <c r="A24" s="38">
        <f t="shared" si="0"/>
        <v>247051</v>
      </c>
      <c r="B24" s="226">
        <v>5125</v>
      </c>
      <c r="C24" s="164" t="s">
        <v>139</v>
      </c>
      <c r="D24" s="165" t="s">
        <v>262</v>
      </c>
      <c r="E24" s="165"/>
      <c r="F24" s="165"/>
      <c r="G24" s="166">
        <v>4141.3281792809094</v>
      </c>
      <c r="H24" s="164" t="s">
        <v>278</v>
      </c>
      <c r="I24" s="167">
        <v>8.6666666666666661</v>
      </c>
      <c r="J24" s="164">
        <v>249.01</v>
      </c>
      <c r="K24" s="164" t="s">
        <v>40</v>
      </c>
      <c r="L24" s="164" t="s">
        <v>317</v>
      </c>
      <c r="M24" s="165">
        <v>3778.59</v>
      </c>
      <c r="N24" s="165" t="s">
        <v>988</v>
      </c>
      <c r="O24" s="164">
        <v>15</v>
      </c>
      <c r="P24" s="164"/>
      <c r="Q24" s="164"/>
      <c r="R24" s="164"/>
      <c r="S24" s="164"/>
      <c r="T24" s="164"/>
      <c r="U24" s="164"/>
      <c r="V24" s="165"/>
      <c r="W24" s="165"/>
      <c r="X24" s="165"/>
      <c r="Y24" s="164" t="s">
        <v>40</v>
      </c>
      <c r="Z24" s="164"/>
      <c r="AA24" s="164"/>
      <c r="AB24" s="164"/>
      <c r="AC24" s="164"/>
      <c r="AD24" s="168"/>
      <c r="AE24" s="168"/>
      <c r="AF24" s="168"/>
      <c r="AG24" s="168"/>
      <c r="AH24" s="165"/>
      <c r="AI24" s="165"/>
      <c r="AJ24" s="191" t="s">
        <v>983</v>
      </c>
      <c r="AK24" s="165">
        <v>10</v>
      </c>
      <c r="AL24" s="166">
        <v>145.33854574306551</v>
      </c>
      <c r="AM24" s="165"/>
      <c r="AN24" s="183" t="s">
        <v>942</v>
      </c>
      <c r="AO24" s="165">
        <v>2021</v>
      </c>
      <c r="AP24" s="164" t="s">
        <v>341</v>
      </c>
      <c r="AQ24" s="165" t="s">
        <v>947</v>
      </c>
      <c r="AR24" s="164"/>
      <c r="AS24" s="164" t="s">
        <v>858</v>
      </c>
      <c r="AT24" s="164" t="s">
        <v>448</v>
      </c>
      <c r="AU24" s="184">
        <v>43839</v>
      </c>
      <c r="AV24" s="183" t="s">
        <v>562</v>
      </c>
      <c r="AW24" s="165" t="s">
        <v>40</v>
      </c>
      <c r="AX24" s="183" t="s">
        <v>715</v>
      </c>
      <c r="AY24" s="185" t="s">
        <v>945</v>
      </c>
      <c r="AZ24" s="185" t="s">
        <v>1040</v>
      </c>
      <c r="BA24" s="173" t="s">
        <v>40</v>
      </c>
      <c r="BB24" s="164"/>
      <c r="BC24" s="164"/>
      <c r="BD24" s="164"/>
      <c r="BE24" s="164"/>
      <c r="BF24" s="164"/>
      <c r="BG24" s="164"/>
      <c r="BH24" s="187">
        <f t="shared" si="6"/>
        <v>0</v>
      </c>
      <c r="BI24" s="188">
        <f t="shared" si="7"/>
        <v>1207337</v>
      </c>
      <c r="BJ24" s="177">
        <v>1454388</v>
      </c>
      <c r="BK24" s="174">
        <f t="shared" si="1"/>
        <v>1207337</v>
      </c>
      <c r="BL24" s="174">
        <f t="shared" si="2"/>
        <v>1460388</v>
      </c>
      <c r="BM24" s="174">
        <f t="shared" si="3"/>
        <v>247051</v>
      </c>
      <c r="BN24" s="174" t="s">
        <v>1031</v>
      </c>
      <c r="BO24" s="176" t="s">
        <v>40</v>
      </c>
      <c r="BP24" s="174"/>
      <c r="BQ24" s="174"/>
      <c r="BR24" s="174"/>
      <c r="BS24" s="174"/>
      <c r="BT24" s="174">
        <v>0</v>
      </c>
      <c r="BU24" s="174">
        <v>0</v>
      </c>
      <c r="BV24" s="174"/>
      <c r="BW24" s="174"/>
      <c r="BX24" s="174">
        <v>1207337</v>
      </c>
      <c r="BY24" s="174"/>
      <c r="BZ24" s="174"/>
      <c r="CA24" s="174">
        <v>0</v>
      </c>
      <c r="CB24" s="174"/>
      <c r="CC24" s="177">
        <v>6000</v>
      </c>
      <c r="CD24" s="177">
        <v>11000</v>
      </c>
    </row>
    <row r="25" spans="1:82" ht="14.65" customHeight="1" x14ac:dyDescent="0.25">
      <c r="A25" s="38">
        <f t="shared" si="0"/>
        <v>656050.80000000005</v>
      </c>
      <c r="B25" s="226">
        <v>5122</v>
      </c>
      <c r="C25" s="164" t="s">
        <v>136</v>
      </c>
      <c r="D25" s="165" t="s">
        <v>262</v>
      </c>
      <c r="E25" s="165"/>
      <c r="F25" s="165"/>
      <c r="G25" s="166">
        <v>3172.1564153595132</v>
      </c>
      <c r="H25" s="164" t="s">
        <v>276</v>
      </c>
      <c r="I25" s="167">
        <v>10</v>
      </c>
      <c r="J25" s="164"/>
      <c r="K25" s="164"/>
      <c r="L25" s="164"/>
      <c r="M25" s="165"/>
      <c r="N25" s="165" t="s">
        <v>990</v>
      </c>
      <c r="O25" s="164">
        <v>6</v>
      </c>
      <c r="P25" s="164">
        <v>4</v>
      </c>
      <c r="Q25" s="164">
        <v>4</v>
      </c>
      <c r="R25" s="164"/>
      <c r="S25" s="164">
        <v>1</v>
      </c>
      <c r="T25" s="164"/>
      <c r="U25" s="164"/>
      <c r="V25" s="165"/>
      <c r="W25" s="165"/>
      <c r="X25" s="165"/>
      <c r="Y25" s="164" t="s">
        <v>40</v>
      </c>
      <c r="Z25" s="164" t="s">
        <v>40</v>
      </c>
      <c r="AA25" s="164" t="s">
        <v>40</v>
      </c>
      <c r="AB25" s="164"/>
      <c r="AC25" s="164" t="s">
        <v>1023</v>
      </c>
      <c r="AD25" s="168"/>
      <c r="AE25" s="168"/>
      <c r="AF25" s="168"/>
      <c r="AG25" s="168" t="s">
        <v>56</v>
      </c>
      <c r="AH25" s="165" t="s">
        <v>40</v>
      </c>
      <c r="AI25" s="165"/>
      <c r="AJ25" s="191" t="s">
        <v>983</v>
      </c>
      <c r="AK25" s="165">
        <v>11</v>
      </c>
      <c r="AL25" s="166">
        <v>144.89410129862105</v>
      </c>
      <c r="AM25" s="165"/>
      <c r="AN25" s="183" t="s">
        <v>942</v>
      </c>
      <c r="AO25" s="165">
        <v>2021</v>
      </c>
      <c r="AP25" s="164" t="s">
        <v>342</v>
      </c>
      <c r="AQ25" s="165" t="s">
        <v>1051</v>
      </c>
      <c r="AR25" s="164" t="s">
        <v>859</v>
      </c>
      <c r="AS25" s="164" t="s">
        <v>860</v>
      </c>
      <c r="AT25" s="164" t="s">
        <v>449</v>
      </c>
      <c r="AU25" s="184">
        <v>43840</v>
      </c>
      <c r="AV25" s="183" t="s">
        <v>559</v>
      </c>
      <c r="AW25" s="165" t="s">
        <v>40</v>
      </c>
      <c r="AX25" s="183" t="s">
        <v>712</v>
      </c>
      <c r="AY25" s="185" t="s">
        <v>945</v>
      </c>
      <c r="AZ25" s="185" t="s">
        <v>1042</v>
      </c>
      <c r="BA25" s="173" t="s">
        <v>40</v>
      </c>
      <c r="BB25" s="164"/>
      <c r="BC25" s="164"/>
      <c r="BD25" s="164"/>
      <c r="BE25" s="164"/>
      <c r="BF25" s="164"/>
      <c r="BG25" s="164"/>
      <c r="BH25" s="187">
        <f t="shared" si="6"/>
        <v>0</v>
      </c>
      <c r="BI25" s="188">
        <f t="shared" si="7"/>
        <v>225000</v>
      </c>
      <c r="BJ25" s="177">
        <v>881050.8</v>
      </c>
      <c r="BK25" s="174">
        <f t="shared" si="1"/>
        <v>225000</v>
      </c>
      <c r="BL25" s="174">
        <f t="shared" si="2"/>
        <v>1213550.8</v>
      </c>
      <c r="BM25" s="174">
        <f t="shared" si="3"/>
        <v>656050.80000000005</v>
      </c>
      <c r="BN25" s="174" t="s">
        <v>1032</v>
      </c>
      <c r="BO25" s="176" t="s">
        <v>40</v>
      </c>
      <c r="BP25" s="174"/>
      <c r="BQ25" s="174"/>
      <c r="BR25" s="174"/>
      <c r="BS25" s="174"/>
      <c r="BT25" s="174">
        <v>60000</v>
      </c>
      <c r="BU25" s="174">
        <v>20000</v>
      </c>
      <c r="BV25" s="174"/>
      <c r="BW25" s="174"/>
      <c r="BX25" s="174">
        <v>0</v>
      </c>
      <c r="BY25" s="174"/>
      <c r="BZ25" s="174"/>
      <c r="CA25" s="174">
        <v>145000</v>
      </c>
      <c r="CB25" s="174"/>
      <c r="CC25" s="177">
        <v>332500</v>
      </c>
      <c r="CD25" s="177">
        <v>26756</v>
      </c>
    </row>
    <row r="26" spans="1:82" ht="14.65" customHeight="1" x14ac:dyDescent="0.25">
      <c r="A26" s="38">
        <f t="shared" si="0"/>
        <v>105840</v>
      </c>
      <c r="B26" s="226">
        <v>5196</v>
      </c>
      <c r="C26" s="164" t="s">
        <v>156</v>
      </c>
      <c r="D26" s="165" t="s">
        <v>262</v>
      </c>
      <c r="E26" s="172"/>
      <c r="F26" s="172"/>
      <c r="G26" s="166">
        <v>211.96155445765999</v>
      </c>
      <c r="H26" s="164" t="s">
        <v>285</v>
      </c>
      <c r="I26" s="178">
        <v>8.7777777777777786</v>
      </c>
      <c r="J26" s="164"/>
      <c r="K26" s="164"/>
      <c r="L26" s="164"/>
      <c r="M26" s="166"/>
      <c r="N26" s="172" t="s">
        <v>993</v>
      </c>
      <c r="O26" s="164">
        <v>2</v>
      </c>
      <c r="P26" s="164">
        <v>2</v>
      </c>
      <c r="Q26" s="164"/>
      <c r="R26" s="164"/>
      <c r="S26" s="164">
        <v>6</v>
      </c>
      <c r="T26" s="164"/>
      <c r="U26" s="164"/>
      <c r="V26" s="172"/>
      <c r="W26" s="172"/>
      <c r="X26" s="172"/>
      <c r="Y26" s="164" t="s">
        <v>40</v>
      </c>
      <c r="Z26" s="164" t="s">
        <v>40</v>
      </c>
      <c r="AA26" s="164" t="s">
        <v>40</v>
      </c>
      <c r="AB26" s="164"/>
      <c r="AC26" s="164" t="s">
        <v>1024</v>
      </c>
      <c r="AD26" s="179"/>
      <c r="AE26" s="179"/>
      <c r="AF26" s="179"/>
      <c r="AG26" s="179" t="s">
        <v>56</v>
      </c>
      <c r="AH26" s="172" t="s">
        <v>40</v>
      </c>
      <c r="AI26" s="172"/>
      <c r="AJ26" s="191" t="s">
        <v>983</v>
      </c>
      <c r="AK26" s="165">
        <v>12</v>
      </c>
      <c r="AL26" s="166">
        <v>142.67187907639885</v>
      </c>
      <c r="AM26" s="182"/>
      <c r="AN26" s="183" t="s">
        <v>942</v>
      </c>
      <c r="AO26" s="165">
        <v>2021</v>
      </c>
      <c r="AP26" s="164" t="s">
        <v>350</v>
      </c>
      <c r="AQ26" s="165" t="s">
        <v>979</v>
      </c>
      <c r="AR26" s="164"/>
      <c r="AS26" s="164" t="s">
        <v>867</v>
      </c>
      <c r="AT26" s="164" t="s">
        <v>457</v>
      </c>
      <c r="AU26" s="184">
        <v>43840</v>
      </c>
      <c r="AV26" s="183" t="s">
        <v>579</v>
      </c>
      <c r="AW26" s="172" t="s">
        <v>40</v>
      </c>
      <c r="AX26" s="183" t="s">
        <v>732</v>
      </c>
      <c r="AY26" s="185" t="s">
        <v>948</v>
      </c>
      <c r="AZ26" s="185" t="s">
        <v>1041</v>
      </c>
      <c r="BA26" s="186" t="s">
        <v>40</v>
      </c>
      <c r="BB26" s="187"/>
      <c r="BC26" s="187"/>
      <c r="BD26" s="187"/>
      <c r="BE26" s="187"/>
      <c r="BF26" s="187"/>
      <c r="BG26" s="187"/>
      <c r="BH26" s="187">
        <f t="shared" si="6"/>
        <v>0</v>
      </c>
      <c r="BI26" s="188">
        <f t="shared" si="7"/>
        <v>62680</v>
      </c>
      <c r="BJ26" s="177">
        <v>168520</v>
      </c>
      <c r="BK26" s="174">
        <f t="shared" si="1"/>
        <v>62680</v>
      </c>
      <c r="BL26" s="174">
        <f t="shared" si="2"/>
        <v>168520</v>
      </c>
      <c r="BM26" s="174">
        <f t="shared" si="3"/>
        <v>105840</v>
      </c>
      <c r="BN26" s="174" t="s">
        <v>1043</v>
      </c>
      <c r="BO26" s="176" t="s">
        <v>40</v>
      </c>
      <c r="BP26" s="174">
        <v>17680</v>
      </c>
      <c r="BQ26" s="174"/>
      <c r="BR26" s="174"/>
      <c r="BS26" s="174"/>
      <c r="BT26" s="174">
        <v>10000</v>
      </c>
      <c r="BU26" s="174">
        <v>5000</v>
      </c>
      <c r="BV26" s="174"/>
      <c r="BW26" s="174"/>
      <c r="BX26" s="174">
        <v>0</v>
      </c>
      <c r="BY26" s="174"/>
      <c r="BZ26" s="174"/>
      <c r="CA26" s="174">
        <v>30000</v>
      </c>
      <c r="CB26" s="174"/>
      <c r="CC26" s="177">
        <v>0</v>
      </c>
      <c r="CD26" s="177">
        <v>36895</v>
      </c>
    </row>
    <row r="27" spans="1:82" ht="14.65" customHeight="1" x14ac:dyDescent="0.25">
      <c r="A27" s="38">
        <f t="shared" si="0"/>
        <v>12906</v>
      </c>
      <c r="B27" s="226">
        <v>5115</v>
      </c>
      <c r="C27" s="164" t="s">
        <v>135</v>
      </c>
      <c r="D27" s="165" t="s">
        <v>262</v>
      </c>
      <c r="E27" s="165"/>
      <c r="F27" s="165"/>
      <c r="G27" s="166">
        <v>1950.68338765404</v>
      </c>
      <c r="H27" s="164" t="s">
        <v>275</v>
      </c>
      <c r="I27" s="167">
        <v>8.5555555555555554</v>
      </c>
      <c r="J27" s="164">
        <v>1</v>
      </c>
      <c r="K27" s="164" t="s">
        <v>40</v>
      </c>
      <c r="L27" s="164" t="s">
        <v>317</v>
      </c>
      <c r="M27" s="165">
        <v>1950.75</v>
      </c>
      <c r="N27" s="165" t="s">
        <v>988</v>
      </c>
      <c r="O27" s="164">
        <v>12</v>
      </c>
      <c r="P27" s="164"/>
      <c r="Q27" s="164"/>
      <c r="R27" s="164"/>
      <c r="S27" s="164"/>
      <c r="T27" s="164"/>
      <c r="U27" s="164"/>
      <c r="V27" s="165"/>
      <c r="W27" s="165"/>
      <c r="X27" s="165"/>
      <c r="Y27" s="164" t="s">
        <v>40</v>
      </c>
      <c r="Z27" s="164"/>
      <c r="AA27" s="164"/>
      <c r="AB27" s="164"/>
      <c r="AC27" s="164"/>
      <c r="AD27" s="168"/>
      <c r="AE27" s="168"/>
      <c r="AF27" s="168"/>
      <c r="AG27" s="168"/>
      <c r="AH27" s="165"/>
      <c r="AI27" s="165"/>
      <c r="AJ27" s="191" t="s">
        <v>983</v>
      </c>
      <c r="AK27" s="165">
        <v>13</v>
      </c>
      <c r="AL27" s="166">
        <v>142.2274346319544</v>
      </c>
      <c r="AM27" s="165"/>
      <c r="AN27" s="183" t="s">
        <v>942</v>
      </c>
      <c r="AO27" s="165">
        <v>2021</v>
      </c>
      <c r="AP27" s="164" t="s">
        <v>341</v>
      </c>
      <c r="AQ27" s="165" t="s">
        <v>947</v>
      </c>
      <c r="AR27" s="164"/>
      <c r="AS27" s="164" t="s">
        <v>858</v>
      </c>
      <c r="AT27" s="164" t="s">
        <v>448</v>
      </c>
      <c r="AU27" s="184">
        <v>43836</v>
      </c>
      <c r="AV27" s="183" t="s">
        <v>558</v>
      </c>
      <c r="AW27" s="165" t="s">
        <v>40</v>
      </c>
      <c r="AX27" s="183" t="s">
        <v>711</v>
      </c>
      <c r="AY27" s="185" t="s">
        <v>945</v>
      </c>
      <c r="AZ27" s="185" t="s">
        <v>1040</v>
      </c>
      <c r="BA27" s="173" t="s">
        <v>40</v>
      </c>
      <c r="BB27" s="164"/>
      <c r="BC27" s="164"/>
      <c r="BD27" s="164"/>
      <c r="BE27" s="164"/>
      <c r="BF27" s="164"/>
      <c r="BG27" s="164"/>
      <c r="BH27" s="187">
        <f t="shared" si="6"/>
        <v>0</v>
      </c>
      <c r="BI27" s="188">
        <f t="shared" si="7"/>
        <v>354252</v>
      </c>
      <c r="BJ27" s="177">
        <v>367158</v>
      </c>
      <c r="BK27" s="174">
        <f t="shared" si="1"/>
        <v>354252</v>
      </c>
      <c r="BL27" s="174">
        <f t="shared" si="2"/>
        <v>372658</v>
      </c>
      <c r="BM27" s="174">
        <f t="shared" si="3"/>
        <v>12906</v>
      </c>
      <c r="BN27" s="174" t="s">
        <v>1031</v>
      </c>
      <c r="BO27" s="176" t="s">
        <v>40</v>
      </c>
      <c r="BP27" s="174"/>
      <c r="BQ27" s="174"/>
      <c r="BR27" s="174"/>
      <c r="BS27" s="174"/>
      <c r="BT27" s="174">
        <v>0</v>
      </c>
      <c r="BU27" s="174">
        <v>0</v>
      </c>
      <c r="BV27" s="174"/>
      <c r="BW27" s="174"/>
      <c r="BX27" s="174">
        <v>354252</v>
      </c>
      <c r="BY27" s="174"/>
      <c r="BZ27" s="174"/>
      <c r="CA27" s="174">
        <v>0</v>
      </c>
      <c r="CB27" s="174"/>
      <c r="CC27" s="177">
        <v>5500</v>
      </c>
      <c r="CD27" s="177">
        <v>5000</v>
      </c>
    </row>
    <row r="28" spans="1:82" ht="14.65" customHeight="1" x14ac:dyDescent="0.25">
      <c r="A28" s="38">
        <f t="shared" si="0"/>
        <v>0</v>
      </c>
      <c r="B28" s="222">
        <v>5233</v>
      </c>
      <c r="C28" s="164" t="s">
        <v>182</v>
      </c>
      <c r="D28" s="165" t="s">
        <v>262</v>
      </c>
      <c r="E28" s="172"/>
      <c r="F28" s="172"/>
      <c r="G28" s="166">
        <v>986.60829699463306</v>
      </c>
      <c r="H28" s="164" t="s">
        <v>295</v>
      </c>
      <c r="I28" s="178">
        <v>7.5</v>
      </c>
      <c r="J28" s="164"/>
      <c r="K28" s="164" t="s">
        <v>40</v>
      </c>
      <c r="L28" s="164"/>
      <c r="M28" s="166"/>
      <c r="N28" s="172" t="s">
        <v>999</v>
      </c>
      <c r="O28" s="164">
        <v>8</v>
      </c>
      <c r="P28" s="164">
        <v>9</v>
      </c>
      <c r="Q28" s="164"/>
      <c r="R28" s="164">
        <v>1</v>
      </c>
      <c r="S28" s="164"/>
      <c r="T28" s="164"/>
      <c r="U28" s="164"/>
      <c r="V28" s="172"/>
      <c r="W28" s="172"/>
      <c r="X28" s="172"/>
      <c r="Y28" s="164" t="s">
        <v>40</v>
      </c>
      <c r="Z28" s="164"/>
      <c r="AA28" s="164"/>
      <c r="AB28" s="164"/>
      <c r="AC28" s="164"/>
      <c r="AD28" s="179"/>
      <c r="AE28" s="179"/>
      <c r="AF28" s="179"/>
      <c r="AG28" s="179" t="s">
        <v>56</v>
      </c>
      <c r="AH28" s="172" t="s">
        <v>40</v>
      </c>
      <c r="AI28" s="172"/>
      <c r="AJ28" s="191" t="s">
        <v>983</v>
      </c>
      <c r="AK28" s="165">
        <v>1</v>
      </c>
      <c r="AL28" s="189">
        <v>161.47962084594619</v>
      </c>
      <c r="AM28" s="182"/>
      <c r="AN28" s="183" t="s">
        <v>943</v>
      </c>
      <c r="AO28" s="165">
        <v>2021</v>
      </c>
      <c r="AP28" s="164" t="s">
        <v>373</v>
      </c>
      <c r="AQ28" s="165" t="s">
        <v>979</v>
      </c>
      <c r="AR28" s="164"/>
      <c r="AS28" s="164" t="s">
        <v>889</v>
      </c>
      <c r="AT28" s="164" t="s">
        <v>480</v>
      </c>
      <c r="AU28" s="184">
        <v>43812</v>
      </c>
      <c r="AV28" s="183" t="s">
        <v>605</v>
      </c>
      <c r="AW28" s="172"/>
      <c r="AX28" s="183" t="s">
        <v>757</v>
      </c>
      <c r="AY28" s="185" t="s">
        <v>948</v>
      </c>
      <c r="AZ28" s="185" t="s">
        <v>1041</v>
      </c>
      <c r="BA28" s="186" t="s">
        <v>40</v>
      </c>
      <c r="BB28" s="187"/>
      <c r="BC28" s="187"/>
      <c r="BD28" s="187"/>
      <c r="BE28" s="187"/>
      <c r="BF28" s="187"/>
      <c r="BG28" s="187"/>
      <c r="BH28" s="187">
        <f t="shared" si="6"/>
        <v>0</v>
      </c>
      <c r="BI28" s="188">
        <f t="shared" si="7"/>
        <v>63310</v>
      </c>
      <c r="BJ28" s="177">
        <v>63310</v>
      </c>
      <c r="BK28" s="174">
        <f t="shared" si="1"/>
        <v>63310</v>
      </c>
      <c r="BL28" s="174">
        <f t="shared" si="2"/>
        <v>195310</v>
      </c>
      <c r="BM28" s="174">
        <f t="shared" si="3"/>
        <v>0</v>
      </c>
      <c r="BN28" s="174"/>
      <c r="BO28" s="176" t="s">
        <v>40</v>
      </c>
      <c r="BP28" s="174"/>
      <c r="BQ28" s="174"/>
      <c r="BR28" s="174"/>
      <c r="BS28" s="174"/>
      <c r="BT28" s="174">
        <v>10000</v>
      </c>
      <c r="BU28" s="174">
        <v>33310</v>
      </c>
      <c r="BV28" s="174"/>
      <c r="BW28" s="174"/>
      <c r="BX28" s="174">
        <v>0</v>
      </c>
      <c r="BY28" s="174"/>
      <c r="BZ28" s="174"/>
      <c r="CA28" s="174">
        <v>20000</v>
      </c>
      <c r="CB28" s="174"/>
      <c r="CC28" s="177">
        <v>132000</v>
      </c>
      <c r="CD28" s="177">
        <v>9000</v>
      </c>
    </row>
    <row r="29" spans="1:82" ht="14.65" customHeight="1" x14ac:dyDescent="0.25">
      <c r="A29" s="38">
        <f t="shared" si="0"/>
        <v>0</v>
      </c>
      <c r="B29" s="222">
        <v>5287</v>
      </c>
      <c r="C29" s="164" t="s">
        <v>216</v>
      </c>
      <c r="D29" s="165" t="s">
        <v>262</v>
      </c>
      <c r="E29" s="172"/>
      <c r="F29" s="172"/>
      <c r="G29" s="166">
        <v>0</v>
      </c>
      <c r="H29" s="164" t="s">
        <v>280</v>
      </c>
      <c r="I29" s="178">
        <v>6.5</v>
      </c>
      <c r="J29" s="164"/>
      <c r="K29" s="164"/>
      <c r="L29" s="164"/>
      <c r="M29" s="166"/>
      <c r="N29" s="165"/>
      <c r="O29" s="164"/>
      <c r="P29" s="164"/>
      <c r="Q29" s="164"/>
      <c r="R29" s="164"/>
      <c r="S29" s="164"/>
      <c r="T29" s="164"/>
      <c r="U29" s="164"/>
      <c r="V29" s="172"/>
      <c r="W29" s="172"/>
      <c r="X29" s="172"/>
      <c r="Y29" s="164" t="s">
        <v>40</v>
      </c>
      <c r="Z29" s="164" t="s">
        <v>40</v>
      </c>
      <c r="AA29" s="164"/>
      <c r="AB29" s="164"/>
      <c r="AC29" s="164"/>
      <c r="AD29" s="179"/>
      <c r="AE29" s="179" t="s">
        <v>56</v>
      </c>
      <c r="AF29" s="179"/>
      <c r="AG29" s="179"/>
      <c r="AH29" s="172"/>
      <c r="AI29" s="172"/>
      <c r="AJ29" s="191" t="s">
        <v>983</v>
      </c>
      <c r="AK29" s="165">
        <v>2</v>
      </c>
      <c r="AL29" s="189">
        <v>154.85462084594619</v>
      </c>
      <c r="AM29" s="182"/>
      <c r="AN29" s="183" t="s">
        <v>943</v>
      </c>
      <c r="AO29" s="165">
        <v>2021</v>
      </c>
      <c r="AP29" s="164" t="s">
        <v>397</v>
      </c>
      <c r="AQ29" s="165" t="s">
        <v>947</v>
      </c>
      <c r="AR29" s="164"/>
      <c r="AS29" s="164">
        <v>4357766741</v>
      </c>
      <c r="AT29" s="164" t="s">
        <v>504</v>
      </c>
      <c r="AU29" s="184">
        <v>43838</v>
      </c>
      <c r="AV29" s="183" t="s">
        <v>639</v>
      </c>
      <c r="AW29" s="172"/>
      <c r="AX29" s="183" t="s">
        <v>791</v>
      </c>
      <c r="AY29" s="185" t="s">
        <v>948</v>
      </c>
      <c r="AZ29" s="185" t="s">
        <v>1041</v>
      </c>
      <c r="BA29" s="186" t="s">
        <v>40</v>
      </c>
      <c r="BB29" s="187"/>
      <c r="BC29" s="187"/>
      <c r="BD29" s="187"/>
      <c r="BE29" s="187"/>
      <c r="BF29" s="187"/>
      <c r="BG29" s="187"/>
      <c r="BH29" s="187">
        <f t="shared" si="6"/>
        <v>0</v>
      </c>
      <c r="BI29" s="188">
        <f t="shared" si="7"/>
        <v>80000</v>
      </c>
      <c r="BJ29" s="177">
        <v>80000</v>
      </c>
      <c r="BK29" s="174">
        <f t="shared" si="1"/>
        <v>80000</v>
      </c>
      <c r="BL29" s="174">
        <f t="shared" si="2"/>
        <v>80000</v>
      </c>
      <c r="BM29" s="174">
        <f t="shared" si="3"/>
        <v>0</v>
      </c>
      <c r="BN29" s="174"/>
      <c r="BO29" s="176" t="s">
        <v>40</v>
      </c>
      <c r="BP29" s="174">
        <v>60000</v>
      </c>
      <c r="BQ29" s="174"/>
      <c r="BR29" s="174"/>
      <c r="BS29" s="174"/>
      <c r="BT29" s="174">
        <v>20000</v>
      </c>
      <c r="BU29" s="174">
        <v>0</v>
      </c>
      <c r="BV29" s="174"/>
      <c r="BW29" s="174"/>
      <c r="BX29" s="174">
        <v>0</v>
      </c>
      <c r="BY29" s="174"/>
      <c r="BZ29" s="174"/>
      <c r="CA29" s="174">
        <v>0</v>
      </c>
      <c r="CB29" s="174"/>
      <c r="CC29" s="177">
        <v>0</v>
      </c>
      <c r="CD29" s="177">
        <v>72000</v>
      </c>
    </row>
    <row r="30" spans="1:82" ht="14.65" customHeight="1" x14ac:dyDescent="0.45">
      <c r="A30" s="38">
        <f t="shared" si="0"/>
        <v>0</v>
      </c>
      <c r="B30" s="222">
        <v>5237</v>
      </c>
      <c r="C30" s="164" t="s">
        <v>186</v>
      </c>
      <c r="D30" s="165" t="s">
        <v>262</v>
      </c>
      <c r="E30" s="172"/>
      <c r="F30" s="172"/>
      <c r="G30" s="166">
        <v>517.56401450465034</v>
      </c>
      <c r="H30" s="164" t="s">
        <v>280</v>
      </c>
      <c r="I30" s="178">
        <v>9.75</v>
      </c>
      <c r="J30" s="164"/>
      <c r="K30" s="164" t="s">
        <v>40</v>
      </c>
      <c r="L30" s="164" t="s">
        <v>316</v>
      </c>
      <c r="M30" s="166">
        <v>112.26</v>
      </c>
      <c r="N30" s="172" t="s">
        <v>989</v>
      </c>
      <c r="O30" s="164">
        <v>11</v>
      </c>
      <c r="P30" s="164">
        <v>6</v>
      </c>
      <c r="Q30" s="164"/>
      <c r="R30" s="164"/>
      <c r="S30" s="164"/>
      <c r="T30" s="164"/>
      <c r="U30" s="164"/>
      <c r="V30" s="172"/>
      <c r="W30" s="172"/>
      <c r="X30" s="172" t="s">
        <v>40</v>
      </c>
      <c r="Y30" s="164" t="s">
        <v>40</v>
      </c>
      <c r="Z30" s="164"/>
      <c r="AA30" s="164"/>
      <c r="AB30" s="164"/>
      <c r="AC30" s="164" t="s">
        <v>1023</v>
      </c>
      <c r="AD30" s="179"/>
      <c r="AE30" s="179"/>
      <c r="AF30" s="179"/>
      <c r="AG30" s="179" t="s">
        <v>56</v>
      </c>
      <c r="AH30" s="172" t="s">
        <v>40</v>
      </c>
      <c r="AI30" s="172"/>
      <c r="AJ30" s="191" t="s">
        <v>983</v>
      </c>
      <c r="AK30" s="165">
        <v>3</v>
      </c>
      <c r="AL30" s="189">
        <v>149.72962084594619</v>
      </c>
      <c r="AM30" s="182"/>
      <c r="AN30" s="183" t="s">
        <v>943</v>
      </c>
      <c r="AO30" s="165">
        <v>2021</v>
      </c>
      <c r="AP30" s="164" t="s">
        <v>377</v>
      </c>
      <c r="AQ30" s="165" t="s">
        <v>979</v>
      </c>
      <c r="AR30" s="164"/>
      <c r="AS30" s="164"/>
      <c r="AT30" s="164" t="s">
        <v>484</v>
      </c>
      <c r="AU30" s="184">
        <v>43840</v>
      </c>
      <c r="AV30" s="183" t="s">
        <v>609</v>
      </c>
      <c r="AW30" s="172"/>
      <c r="AX30" s="183" t="s">
        <v>761</v>
      </c>
      <c r="AY30" s="185" t="s">
        <v>948</v>
      </c>
      <c r="AZ30" s="185" t="s">
        <v>1041</v>
      </c>
      <c r="BA30" s="186" t="s">
        <v>40</v>
      </c>
      <c r="BB30" s="187"/>
      <c r="BC30" s="187"/>
      <c r="BD30" s="187"/>
      <c r="BE30" s="187"/>
      <c r="BF30" s="187"/>
      <c r="BG30" s="187"/>
      <c r="BH30" s="187">
        <f t="shared" si="6"/>
        <v>0</v>
      </c>
      <c r="BI30" s="188">
        <f t="shared" si="7"/>
        <v>197200</v>
      </c>
      <c r="BJ30" s="177">
        <v>197200</v>
      </c>
      <c r="BK30" s="174">
        <f t="shared" si="1"/>
        <v>197200</v>
      </c>
      <c r="BL30" s="174">
        <f t="shared" si="2"/>
        <v>197200</v>
      </c>
      <c r="BM30" s="174">
        <f t="shared" si="3"/>
        <v>0</v>
      </c>
      <c r="BN30" s="174"/>
      <c r="BO30" s="176" t="s">
        <v>40</v>
      </c>
      <c r="BP30" s="174">
        <v>15000</v>
      </c>
      <c r="BQ30" s="174"/>
      <c r="BR30" s="174"/>
      <c r="BS30" s="174"/>
      <c r="BT30" s="174">
        <v>10000</v>
      </c>
      <c r="BU30" s="174">
        <v>0</v>
      </c>
      <c r="BV30" s="174">
        <v>143200</v>
      </c>
      <c r="BW30" s="174"/>
      <c r="BX30" s="174">
        <v>19000</v>
      </c>
      <c r="BY30" s="174"/>
      <c r="BZ30" s="174"/>
      <c r="CA30" s="174">
        <v>10000</v>
      </c>
      <c r="CB30" s="174"/>
      <c r="CC30" s="177">
        <v>0</v>
      </c>
      <c r="CD30" s="177">
        <v>148000</v>
      </c>
    </row>
    <row r="31" spans="1:82" ht="14.65" customHeight="1" x14ac:dyDescent="0.45">
      <c r="A31" s="38">
        <f t="shared" si="0"/>
        <v>0</v>
      </c>
      <c r="B31" s="222">
        <v>5304</v>
      </c>
      <c r="C31" s="164" t="s">
        <v>226</v>
      </c>
      <c r="D31" s="165" t="s">
        <v>262</v>
      </c>
      <c r="E31" s="172"/>
      <c r="F31" s="172"/>
      <c r="G31" s="166">
        <v>3089.0317591672747</v>
      </c>
      <c r="H31" s="164" t="s">
        <v>295</v>
      </c>
      <c r="I31" s="178">
        <v>6.75</v>
      </c>
      <c r="J31" s="164"/>
      <c r="K31" s="164" t="s">
        <v>40</v>
      </c>
      <c r="L31" s="164" t="s">
        <v>313</v>
      </c>
      <c r="M31" s="166">
        <v>3089.03</v>
      </c>
      <c r="N31" s="172" t="s">
        <v>989</v>
      </c>
      <c r="O31" s="164">
        <v>5</v>
      </c>
      <c r="P31" s="164">
        <v>11</v>
      </c>
      <c r="Q31" s="164"/>
      <c r="R31" s="164"/>
      <c r="S31" s="164"/>
      <c r="T31" s="164"/>
      <c r="U31" s="164"/>
      <c r="V31" s="172"/>
      <c r="W31" s="172"/>
      <c r="X31" s="172"/>
      <c r="Y31" s="164" t="s">
        <v>40</v>
      </c>
      <c r="Z31" s="164" t="s">
        <v>40</v>
      </c>
      <c r="AA31" s="164" t="s">
        <v>40</v>
      </c>
      <c r="AB31" s="164"/>
      <c r="AC31" s="164"/>
      <c r="AD31" s="179"/>
      <c r="AE31" s="179"/>
      <c r="AF31" s="179"/>
      <c r="AG31" s="179" t="s">
        <v>56</v>
      </c>
      <c r="AH31" s="172" t="s">
        <v>40</v>
      </c>
      <c r="AI31" s="172"/>
      <c r="AJ31" s="191" t="s">
        <v>983</v>
      </c>
      <c r="AK31" s="165">
        <v>4</v>
      </c>
      <c r="AL31" s="189">
        <v>149.35462084594619</v>
      </c>
      <c r="AM31" s="182"/>
      <c r="AN31" s="183" t="s">
        <v>943</v>
      </c>
      <c r="AO31" s="165">
        <v>2021</v>
      </c>
      <c r="AP31" s="164" t="s">
        <v>404</v>
      </c>
      <c r="AQ31" s="165" t="s">
        <v>1051</v>
      </c>
      <c r="AR31" s="164" t="s">
        <v>916</v>
      </c>
      <c r="AS31" s="164" t="s">
        <v>917</v>
      </c>
      <c r="AT31" s="164" t="s">
        <v>511</v>
      </c>
      <c r="AU31" s="184">
        <v>43838</v>
      </c>
      <c r="AV31" s="183" t="s">
        <v>649</v>
      </c>
      <c r="AW31" s="172"/>
      <c r="AX31" s="183" t="s">
        <v>801</v>
      </c>
      <c r="AY31" s="185" t="s">
        <v>948</v>
      </c>
      <c r="AZ31" s="185" t="s">
        <v>1041</v>
      </c>
      <c r="BA31" s="186" t="s">
        <v>40</v>
      </c>
      <c r="BB31" s="187"/>
      <c r="BC31" s="187"/>
      <c r="BD31" s="187"/>
      <c r="BE31" s="187"/>
      <c r="BF31" s="187"/>
      <c r="BG31" s="187"/>
      <c r="BH31" s="187">
        <f t="shared" si="6"/>
        <v>0</v>
      </c>
      <c r="BI31" s="188">
        <f t="shared" si="7"/>
        <v>156450</v>
      </c>
      <c r="BJ31" s="177">
        <v>156450</v>
      </c>
      <c r="BK31" s="174">
        <f t="shared" si="1"/>
        <v>156450</v>
      </c>
      <c r="BL31" s="174">
        <f t="shared" si="2"/>
        <v>156450</v>
      </c>
      <c r="BM31" s="174">
        <f t="shared" si="3"/>
        <v>0</v>
      </c>
      <c r="BN31" s="174"/>
      <c r="BO31" s="176" t="s">
        <v>40</v>
      </c>
      <c r="BP31" s="174">
        <v>47450</v>
      </c>
      <c r="BQ31" s="174"/>
      <c r="BR31" s="174"/>
      <c r="BS31" s="174"/>
      <c r="BT31" s="174">
        <v>20000</v>
      </c>
      <c r="BU31" s="174">
        <v>0</v>
      </c>
      <c r="BV31" s="174"/>
      <c r="BW31" s="174"/>
      <c r="BX31" s="174">
        <v>0</v>
      </c>
      <c r="BY31" s="174"/>
      <c r="BZ31" s="174"/>
      <c r="CA31" s="174">
        <v>89000</v>
      </c>
      <c r="CB31" s="174"/>
      <c r="CC31" s="177">
        <v>0</v>
      </c>
      <c r="CD31" s="177">
        <v>9000</v>
      </c>
    </row>
    <row r="32" spans="1:82" ht="14.65" customHeight="1" x14ac:dyDescent="0.45">
      <c r="A32" s="38">
        <f t="shared" si="0"/>
        <v>0</v>
      </c>
      <c r="B32" s="222">
        <v>5298</v>
      </c>
      <c r="C32" s="164" t="s">
        <v>221</v>
      </c>
      <c r="D32" s="165" t="s">
        <v>262</v>
      </c>
      <c r="E32" s="172"/>
      <c r="F32" s="172"/>
      <c r="G32" s="166">
        <v>1014.8737419630295</v>
      </c>
      <c r="H32" s="164" t="s">
        <v>280</v>
      </c>
      <c r="I32" s="178">
        <v>6.375</v>
      </c>
      <c r="J32" s="164">
        <v>100.45</v>
      </c>
      <c r="K32" s="164"/>
      <c r="L32" s="164"/>
      <c r="M32" s="166"/>
      <c r="N32" s="165" t="s">
        <v>988</v>
      </c>
      <c r="O32" s="164">
        <v>19</v>
      </c>
      <c r="P32" s="164"/>
      <c r="Q32" s="164"/>
      <c r="R32" s="164"/>
      <c r="S32" s="164"/>
      <c r="T32" s="164"/>
      <c r="U32" s="164"/>
      <c r="V32" s="172"/>
      <c r="W32" s="172"/>
      <c r="X32" s="172"/>
      <c r="Y32" s="164" t="s">
        <v>40</v>
      </c>
      <c r="Z32" s="164"/>
      <c r="AA32" s="164"/>
      <c r="AB32" s="164"/>
      <c r="AC32" s="164"/>
      <c r="AD32" s="179"/>
      <c r="AE32" s="179"/>
      <c r="AF32" s="179"/>
      <c r="AG32" s="179"/>
      <c r="AH32" s="172"/>
      <c r="AI32" s="172"/>
      <c r="AJ32" s="169" t="s">
        <v>983</v>
      </c>
      <c r="AK32" s="172">
        <v>5</v>
      </c>
      <c r="AL32" s="189">
        <v>146.97962084594619</v>
      </c>
      <c r="AM32" s="182"/>
      <c r="AN32" s="183" t="s">
        <v>943</v>
      </c>
      <c r="AO32" s="165">
        <v>2021</v>
      </c>
      <c r="AP32" s="164" t="s">
        <v>400</v>
      </c>
      <c r="AQ32" s="165" t="s">
        <v>947</v>
      </c>
      <c r="AR32" s="164"/>
      <c r="AS32" s="164"/>
      <c r="AT32" s="164" t="s">
        <v>507</v>
      </c>
      <c r="AU32" s="184">
        <v>43839</v>
      </c>
      <c r="AV32" s="183" t="s">
        <v>644</v>
      </c>
      <c r="AW32" s="172"/>
      <c r="AX32" s="183" t="s">
        <v>796</v>
      </c>
      <c r="AY32" s="185" t="s">
        <v>948</v>
      </c>
      <c r="AZ32" s="185" t="s">
        <v>1041</v>
      </c>
      <c r="BA32" s="186" t="s">
        <v>40</v>
      </c>
      <c r="BB32" s="187"/>
      <c r="BC32" s="187"/>
      <c r="BD32" s="187"/>
      <c r="BE32" s="187"/>
      <c r="BF32" s="187"/>
      <c r="BG32" s="187"/>
      <c r="BH32" s="187">
        <f t="shared" si="6"/>
        <v>0</v>
      </c>
      <c r="BI32" s="188">
        <f t="shared" si="7"/>
        <v>127500</v>
      </c>
      <c r="BJ32" s="177">
        <v>127500</v>
      </c>
      <c r="BK32" s="174">
        <f t="shared" si="1"/>
        <v>127500</v>
      </c>
      <c r="BL32" s="174">
        <f t="shared" si="2"/>
        <v>141325</v>
      </c>
      <c r="BM32" s="174">
        <f t="shared" si="3"/>
        <v>0</v>
      </c>
      <c r="BN32" s="174"/>
      <c r="BO32" s="176" t="s">
        <v>40</v>
      </c>
      <c r="BP32" s="174">
        <v>38049</v>
      </c>
      <c r="BQ32" s="174"/>
      <c r="BR32" s="174"/>
      <c r="BS32" s="174"/>
      <c r="BT32" s="174">
        <v>0</v>
      </c>
      <c r="BU32" s="174">
        <v>0</v>
      </c>
      <c r="BV32" s="174"/>
      <c r="BW32" s="174"/>
      <c r="BX32" s="174">
        <v>89451</v>
      </c>
      <c r="BY32" s="174"/>
      <c r="BZ32" s="174"/>
      <c r="CA32" s="174">
        <v>0</v>
      </c>
      <c r="CB32" s="174"/>
      <c r="CC32" s="177">
        <v>13825</v>
      </c>
      <c r="CD32" s="177">
        <v>41865</v>
      </c>
    </row>
    <row r="33" spans="1:83" ht="14.65" customHeight="1" x14ac:dyDescent="0.45">
      <c r="A33" s="38">
        <f t="shared" si="0"/>
        <v>0</v>
      </c>
      <c r="B33" s="222">
        <v>5257</v>
      </c>
      <c r="C33" s="164" t="s">
        <v>198</v>
      </c>
      <c r="D33" s="165" t="s">
        <v>262</v>
      </c>
      <c r="E33" s="172"/>
      <c r="F33" s="172"/>
      <c r="G33" s="166">
        <v>0</v>
      </c>
      <c r="H33" s="164" t="s">
        <v>300</v>
      </c>
      <c r="I33" s="178">
        <v>7.25</v>
      </c>
      <c r="J33" s="164"/>
      <c r="K33" s="164" t="s">
        <v>40</v>
      </c>
      <c r="L33" s="164" t="s">
        <v>316</v>
      </c>
      <c r="M33" s="166">
        <v>995.11</v>
      </c>
      <c r="N33" s="172" t="s">
        <v>989</v>
      </c>
      <c r="O33" s="164">
        <v>7</v>
      </c>
      <c r="P33" s="164">
        <v>1</v>
      </c>
      <c r="Q33" s="164"/>
      <c r="R33" s="164"/>
      <c r="S33" s="164"/>
      <c r="T33" s="164"/>
      <c r="U33" s="164"/>
      <c r="V33" s="172"/>
      <c r="W33" s="172"/>
      <c r="X33" s="172"/>
      <c r="Y33" s="164" t="s">
        <v>40</v>
      </c>
      <c r="Z33" s="164"/>
      <c r="AA33" s="164"/>
      <c r="AB33" s="164"/>
      <c r="AC33" s="164"/>
      <c r="AD33" s="179"/>
      <c r="AE33" s="179"/>
      <c r="AF33" s="179"/>
      <c r="AG33" s="179" t="s">
        <v>56</v>
      </c>
      <c r="AH33" s="172" t="s">
        <v>40</v>
      </c>
      <c r="AI33" s="172"/>
      <c r="AJ33" s="169" t="s">
        <v>983</v>
      </c>
      <c r="AK33" s="172">
        <v>6</v>
      </c>
      <c r="AL33" s="189">
        <v>145.97962084594619</v>
      </c>
      <c r="AM33" s="182"/>
      <c r="AN33" s="183" t="s">
        <v>943</v>
      </c>
      <c r="AO33" s="165">
        <v>2021</v>
      </c>
      <c r="AP33" s="164" t="s">
        <v>385</v>
      </c>
      <c r="AQ33" s="165" t="s">
        <v>979</v>
      </c>
      <c r="AR33" s="164"/>
      <c r="AS33" s="164" t="s">
        <v>901</v>
      </c>
      <c r="AT33" s="164" t="s">
        <v>492</v>
      </c>
      <c r="AU33" s="184">
        <v>43840</v>
      </c>
      <c r="AV33" s="183" t="s">
        <v>621</v>
      </c>
      <c r="AW33" s="172"/>
      <c r="AX33" s="183" t="s">
        <v>773</v>
      </c>
      <c r="AY33" s="185" t="s">
        <v>948</v>
      </c>
      <c r="AZ33" s="185" t="s">
        <v>1041</v>
      </c>
      <c r="BA33" s="186" t="s">
        <v>40</v>
      </c>
      <c r="BB33" s="187"/>
      <c r="BC33" s="187"/>
      <c r="BD33" s="187"/>
      <c r="BE33" s="187"/>
      <c r="BF33" s="187"/>
      <c r="BG33" s="187"/>
      <c r="BH33" s="187">
        <f t="shared" si="6"/>
        <v>0</v>
      </c>
      <c r="BI33" s="188">
        <f t="shared" si="7"/>
        <v>117720</v>
      </c>
      <c r="BJ33" s="177">
        <v>117720</v>
      </c>
      <c r="BK33" s="174">
        <f t="shared" si="1"/>
        <v>117720</v>
      </c>
      <c r="BL33" s="174">
        <f t="shared" si="2"/>
        <v>117720</v>
      </c>
      <c r="BM33" s="174">
        <f t="shared" si="3"/>
        <v>0</v>
      </c>
      <c r="BN33" s="174"/>
      <c r="BO33" s="176" t="s">
        <v>40</v>
      </c>
      <c r="BP33" s="174">
        <v>50220</v>
      </c>
      <c r="BQ33" s="174"/>
      <c r="BR33" s="174"/>
      <c r="BS33" s="174"/>
      <c r="BT33" s="174">
        <v>10000</v>
      </c>
      <c r="BU33" s="174">
        <v>15000</v>
      </c>
      <c r="BV33" s="174"/>
      <c r="BW33" s="174"/>
      <c r="BX33" s="174">
        <v>0</v>
      </c>
      <c r="BY33" s="174"/>
      <c r="BZ33" s="174"/>
      <c r="CA33" s="174">
        <v>42500</v>
      </c>
      <c r="CB33" s="174"/>
      <c r="CC33" s="177">
        <v>0</v>
      </c>
      <c r="CD33" s="177">
        <v>9000</v>
      </c>
    </row>
    <row r="34" spans="1:83" ht="14.65" customHeight="1" x14ac:dyDescent="0.45">
      <c r="A34" s="38">
        <f t="shared" si="0"/>
        <v>0</v>
      </c>
      <c r="B34" s="222">
        <v>5208</v>
      </c>
      <c r="C34" s="164" t="s">
        <v>164</v>
      </c>
      <c r="D34" s="165" t="s">
        <v>262</v>
      </c>
      <c r="E34" s="165"/>
      <c r="F34" s="165"/>
      <c r="G34" s="166">
        <v>222.03028399457622</v>
      </c>
      <c r="H34" s="164" t="s">
        <v>280</v>
      </c>
      <c r="I34" s="167">
        <v>7.375</v>
      </c>
      <c r="J34" s="164"/>
      <c r="K34" s="164" t="s">
        <v>40</v>
      </c>
      <c r="L34" s="164" t="s">
        <v>316</v>
      </c>
      <c r="M34" s="165">
        <v>222.03</v>
      </c>
      <c r="N34" s="165" t="s">
        <v>989</v>
      </c>
      <c r="O34" s="164">
        <v>1</v>
      </c>
      <c r="P34" s="164">
        <v>14</v>
      </c>
      <c r="Q34" s="164"/>
      <c r="R34" s="164"/>
      <c r="S34" s="164"/>
      <c r="T34" s="164"/>
      <c r="U34" s="164"/>
      <c r="V34" s="165"/>
      <c r="W34" s="165"/>
      <c r="X34" s="165"/>
      <c r="Y34" s="164" t="s">
        <v>40</v>
      </c>
      <c r="Z34" s="164"/>
      <c r="AA34" s="164"/>
      <c r="AB34" s="164"/>
      <c r="AC34" s="164"/>
      <c r="AD34" s="168"/>
      <c r="AE34" s="168"/>
      <c r="AF34" s="168"/>
      <c r="AG34" s="168" t="s">
        <v>56</v>
      </c>
      <c r="AH34" s="172" t="s">
        <v>40</v>
      </c>
      <c r="AI34" s="165"/>
      <c r="AJ34" s="191" t="s">
        <v>983</v>
      </c>
      <c r="AK34" s="165">
        <v>7</v>
      </c>
      <c r="AL34" s="166">
        <v>143.22962084594619</v>
      </c>
      <c r="AM34" s="165"/>
      <c r="AN34" s="183" t="s">
        <v>943</v>
      </c>
      <c r="AO34" s="165">
        <v>2021</v>
      </c>
      <c r="AP34" s="164" t="s">
        <v>344</v>
      </c>
      <c r="AQ34" s="165" t="s">
        <v>947</v>
      </c>
      <c r="AR34" s="164"/>
      <c r="AS34" s="164" t="s">
        <v>862</v>
      </c>
      <c r="AT34" s="164" t="s">
        <v>451</v>
      </c>
      <c r="AU34" s="184">
        <v>43837</v>
      </c>
      <c r="AV34" s="183" t="s">
        <v>587</v>
      </c>
      <c r="AW34" s="165"/>
      <c r="AX34" s="183" t="s">
        <v>740</v>
      </c>
      <c r="AY34" s="185" t="s">
        <v>945</v>
      </c>
      <c r="AZ34" s="185" t="s">
        <v>1040</v>
      </c>
      <c r="BA34" s="173" t="s">
        <v>40</v>
      </c>
      <c r="BB34" s="164"/>
      <c r="BC34" s="164"/>
      <c r="BD34" s="164"/>
      <c r="BE34" s="164"/>
      <c r="BF34" s="164"/>
      <c r="BG34" s="164"/>
      <c r="BH34" s="187">
        <f t="shared" si="6"/>
        <v>0</v>
      </c>
      <c r="BI34" s="188">
        <f t="shared" si="7"/>
        <v>140540</v>
      </c>
      <c r="BJ34" s="177">
        <v>140540</v>
      </c>
      <c r="BK34" s="174">
        <f t="shared" si="1"/>
        <v>140540</v>
      </c>
      <c r="BL34" s="174">
        <f t="shared" si="2"/>
        <v>140540</v>
      </c>
      <c r="BM34" s="174">
        <f t="shared" si="3"/>
        <v>0</v>
      </c>
      <c r="BN34" s="174"/>
      <c r="BO34" s="176" t="s">
        <v>40</v>
      </c>
      <c r="BP34" s="174"/>
      <c r="BQ34" s="174"/>
      <c r="BR34" s="174"/>
      <c r="BS34" s="174"/>
      <c r="BT34" s="174">
        <v>28740</v>
      </c>
      <c r="BU34" s="174">
        <v>0</v>
      </c>
      <c r="BV34" s="174"/>
      <c r="BW34" s="174"/>
      <c r="BX34" s="174">
        <v>71800</v>
      </c>
      <c r="BY34" s="174"/>
      <c r="BZ34" s="174"/>
      <c r="CA34" s="174">
        <v>40000</v>
      </c>
      <c r="CB34" s="174"/>
      <c r="CC34" s="177">
        <v>0</v>
      </c>
      <c r="CD34" s="177">
        <v>10000</v>
      </c>
    </row>
    <row r="35" spans="1:83" ht="14.65" customHeight="1" x14ac:dyDescent="0.45">
      <c r="A35" s="38">
        <f t="shared" si="0"/>
        <v>0</v>
      </c>
      <c r="B35" s="222">
        <v>5365</v>
      </c>
      <c r="C35" s="164" t="s">
        <v>253</v>
      </c>
      <c r="D35" s="165" t="s">
        <v>262</v>
      </c>
      <c r="E35" s="172"/>
      <c r="F35" s="172"/>
      <c r="G35" s="166">
        <v>9.4388443305584389</v>
      </c>
      <c r="H35" s="164" t="s">
        <v>295</v>
      </c>
      <c r="I35" s="178">
        <v>4.875</v>
      </c>
      <c r="J35" s="164"/>
      <c r="K35" s="164"/>
      <c r="L35" s="164"/>
      <c r="M35" s="166"/>
      <c r="N35" s="172"/>
      <c r="O35" s="164"/>
      <c r="P35" s="164"/>
      <c r="Q35" s="164"/>
      <c r="R35" s="164"/>
      <c r="S35" s="164"/>
      <c r="T35" s="164"/>
      <c r="U35" s="164"/>
      <c r="V35" s="172"/>
      <c r="W35" s="172"/>
      <c r="X35" s="172"/>
      <c r="Y35" s="164" t="s">
        <v>40</v>
      </c>
      <c r="Z35" s="164" t="s">
        <v>40</v>
      </c>
      <c r="AA35" s="164"/>
      <c r="AB35" s="164"/>
      <c r="AC35" s="164"/>
      <c r="AD35" s="179"/>
      <c r="AE35" s="179"/>
      <c r="AF35" s="179" t="s">
        <v>56</v>
      </c>
      <c r="AG35" s="179"/>
      <c r="AH35" s="172"/>
      <c r="AI35" s="172"/>
      <c r="AJ35" s="223" t="s">
        <v>983</v>
      </c>
      <c r="AK35" s="224">
        <v>8</v>
      </c>
      <c r="AL35" s="225">
        <v>141.72962084594619</v>
      </c>
      <c r="AM35" s="190"/>
      <c r="AN35" s="183" t="s">
        <v>943</v>
      </c>
      <c r="AO35" s="165">
        <v>2021</v>
      </c>
      <c r="AP35" s="164" t="s">
        <v>339</v>
      </c>
      <c r="AQ35" s="165" t="s">
        <v>1051</v>
      </c>
      <c r="AR35" s="164" t="s">
        <v>854</v>
      </c>
      <c r="AS35" s="164" t="s">
        <v>855</v>
      </c>
      <c r="AT35" s="164" t="s">
        <v>446</v>
      </c>
      <c r="AU35" s="184">
        <v>43838</v>
      </c>
      <c r="AV35" s="183" t="s">
        <v>676</v>
      </c>
      <c r="AW35" s="172"/>
      <c r="AX35" s="183" t="s">
        <v>827</v>
      </c>
      <c r="AY35" s="185" t="s">
        <v>948</v>
      </c>
      <c r="AZ35" s="185" t="s">
        <v>1041</v>
      </c>
      <c r="BA35" s="186" t="s">
        <v>40</v>
      </c>
      <c r="BB35" s="187"/>
      <c r="BC35" s="187"/>
      <c r="BD35" s="187"/>
      <c r="BE35" s="187"/>
      <c r="BF35" s="187"/>
      <c r="BG35" s="187"/>
      <c r="BH35" s="187">
        <f t="shared" si="6"/>
        <v>0</v>
      </c>
      <c r="BI35" s="188">
        <f t="shared" si="7"/>
        <v>45000</v>
      </c>
      <c r="BJ35" s="177">
        <v>45000</v>
      </c>
      <c r="BK35" s="174">
        <f t="shared" si="1"/>
        <v>45000</v>
      </c>
      <c r="BL35" s="174">
        <f t="shared" si="2"/>
        <v>45000</v>
      </c>
      <c r="BM35" s="174">
        <f t="shared" si="3"/>
        <v>0</v>
      </c>
      <c r="BN35" s="174"/>
      <c r="BO35" s="176" t="s">
        <v>40</v>
      </c>
      <c r="BP35" s="174"/>
      <c r="BQ35" s="174"/>
      <c r="BR35" s="174"/>
      <c r="BS35" s="174"/>
      <c r="BT35" s="174">
        <v>45000</v>
      </c>
      <c r="BU35" s="174">
        <v>0</v>
      </c>
      <c r="BV35" s="174"/>
      <c r="BW35" s="174"/>
      <c r="BX35" s="174">
        <v>0</v>
      </c>
      <c r="BY35" s="174"/>
      <c r="BZ35" s="174"/>
      <c r="CA35" s="174">
        <v>0</v>
      </c>
      <c r="CB35" s="174"/>
      <c r="CC35" s="177">
        <v>0</v>
      </c>
      <c r="CD35" s="177">
        <v>10500</v>
      </c>
    </row>
    <row r="36" spans="1:83" ht="14.65" customHeight="1" x14ac:dyDescent="0.45">
      <c r="A36" s="38">
        <f t="shared" si="0"/>
        <v>0</v>
      </c>
      <c r="B36" s="222">
        <v>5375</v>
      </c>
      <c r="C36" s="164" t="s">
        <v>257</v>
      </c>
      <c r="D36" s="165" t="s">
        <v>262</v>
      </c>
      <c r="E36" s="172"/>
      <c r="F36" s="172"/>
      <c r="G36" s="166">
        <v>0</v>
      </c>
      <c r="H36" s="164" t="s">
        <v>280</v>
      </c>
      <c r="I36" s="178">
        <v>7.875</v>
      </c>
      <c r="J36" s="164"/>
      <c r="K36" s="164"/>
      <c r="L36" s="164"/>
      <c r="M36" s="166"/>
      <c r="N36" s="172" t="s">
        <v>996</v>
      </c>
      <c r="O36" s="164">
        <v>16</v>
      </c>
      <c r="P36" s="164"/>
      <c r="Q36" s="164">
        <v>5</v>
      </c>
      <c r="R36" s="164"/>
      <c r="S36" s="164"/>
      <c r="T36" s="164"/>
      <c r="U36" s="164"/>
      <c r="V36" s="172"/>
      <c r="W36" s="172"/>
      <c r="X36" s="172"/>
      <c r="Y36" s="164" t="s">
        <v>40</v>
      </c>
      <c r="Z36" s="164" t="s">
        <v>40</v>
      </c>
      <c r="AA36" s="164"/>
      <c r="AB36" s="164"/>
      <c r="AC36" s="164"/>
      <c r="AD36" s="179"/>
      <c r="AE36" s="179" t="s">
        <v>56</v>
      </c>
      <c r="AF36" s="179"/>
      <c r="AG36" s="179"/>
      <c r="AH36" s="165" t="s">
        <v>40</v>
      </c>
      <c r="AI36" s="172"/>
      <c r="AJ36" s="223" t="s">
        <v>983</v>
      </c>
      <c r="AK36" s="224">
        <v>9</v>
      </c>
      <c r="AL36" s="225">
        <v>141.10462084594619</v>
      </c>
      <c r="AM36" s="190"/>
      <c r="AN36" s="183" t="s">
        <v>943</v>
      </c>
      <c r="AO36" s="165">
        <v>2021</v>
      </c>
      <c r="AP36" s="164" t="s">
        <v>422</v>
      </c>
      <c r="AQ36" s="165" t="s">
        <v>430</v>
      </c>
      <c r="AR36" s="164"/>
      <c r="AS36" s="164" t="s">
        <v>935</v>
      </c>
      <c r="AT36" s="164" t="s">
        <v>529</v>
      </c>
      <c r="AU36" s="184">
        <v>43840</v>
      </c>
      <c r="AV36" s="183" t="s">
        <v>680</v>
      </c>
      <c r="AW36" s="172"/>
      <c r="AX36" s="183" t="s">
        <v>831</v>
      </c>
      <c r="AY36" s="185" t="s">
        <v>948</v>
      </c>
      <c r="AZ36" s="185" t="s">
        <v>1041</v>
      </c>
      <c r="BA36" s="186" t="s">
        <v>40</v>
      </c>
      <c r="BB36" s="187"/>
      <c r="BC36" s="187"/>
      <c r="BD36" s="187"/>
      <c r="BE36" s="187"/>
      <c r="BF36" s="187"/>
      <c r="BG36" s="187"/>
      <c r="BH36" s="187">
        <f t="shared" si="6"/>
        <v>0</v>
      </c>
      <c r="BI36" s="188">
        <f t="shared" si="7"/>
        <v>2985</v>
      </c>
      <c r="BJ36" s="177">
        <v>2985</v>
      </c>
      <c r="BK36" s="174">
        <f t="shared" si="1"/>
        <v>2985</v>
      </c>
      <c r="BL36" s="174">
        <f t="shared" si="2"/>
        <v>2985</v>
      </c>
      <c r="BM36" s="174">
        <f t="shared" si="3"/>
        <v>0</v>
      </c>
      <c r="BN36" s="174"/>
      <c r="BO36" s="176" t="s">
        <v>40</v>
      </c>
      <c r="BP36" s="174"/>
      <c r="BQ36" s="174"/>
      <c r="BR36" s="174"/>
      <c r="BS36" s="174"/>
      <c r="BT36" s="174">
        <v>2985</v>
      </c>
      <c r="BU36" s="174">
        <v>0</v>
      </c>
      <c r="BV36" s="174"/>
      <c r="BW36" s="174"/>
      <c r="BX36" s="174">
        <v>0</v>
      </c>
      <c r="BY36" s="174"/>
      <c r="BZ36" s="174"/>
      <c r="CA36" s="174">
        <v>0</v>
      </c>
      <c r="CB36" s="174"/>
      <c r="CC36" s="177">
        <v>0</v>
      </c>
      <c r="CD36" s="177">
        <v>0</v>
      </c>
    </row>
    <row r="37" spans="1:83" ht="14.65" customHeight="1" x14ac:dyDescent="0.45">
      <c r="A37" s="38">
        <f t="shared" si="0"/>
        <v>0</v>
      </c>
      <c r="B37" s="222">
        <v>5262</v>
      </c>
      <c r="C37" s="164" t="s">
        <v>201</v>
      </c>
      <c r="D37" s="165" t="s">
        <v>262</v>
      </c>
      <c r="E37" s="172"/>
      <c r="F37" s="172"/>
      <c r="G37" s="166">
        <v>18.893353761186063</v>
      </c>
      <c r="H37" s="164" t="s">
        <v>289</v>
      </c>
      <c r="I37" s="178">
        <v>8</v>
      </c>
      <c r="J37" s="164"/>
      <c r="K37" s="164"/>
      <c r="L37" s="164"/>
      <c r="M37" s="166"/>
      <c r="N37" s="172" t="s">
        <v>997</v>
      </c>
      <c r="O37" s="164">
        <v>4</v>
      </c>
      <c r="P37" s="164">
        <v>4</v>
      </c>
      <c r="Q37" s="164">
        <v>2</v>
      </c>
      <c r="R37" s="164"/>
      <c r="S37" s="164"/>
      <c r="T37" s="164">
        <v>2</v>
      </c>
      <c r="U37" s="164"/>
      <c r="V37" s="172"/>
      <c r="W37" s="172"/>
      <c r="X37" s="172"/>
      <c r="Y37" s="164" t="s">
        <v>40</v>
      </c>
      <c r="Z37" s="164" t="s">
        <v>40</v>
      </c>
      <c r="AA37" s="164"/>
      <c r="AB37" s="164"/>
      <c r="AC37" s="164"/>
      <c r="AD37" s="179" t="s">
        <v>56</v>
      </c>
      <c r="AE37" s="179"/>
      <c r="AF37" s="179"/>
      <c r="AG37" s="179"/>
      <c r="AH37" s="165" t="s">
        <v>40</v>
      </c>
      <c r="AI37" s="172"/>
      <c r="AJ37" s="191" t="s">
        <v>983</v>
      </c>
      <c r="AK37" s="165">
        <v>13</v>
      </c>
      <c r="AL37" s="189">
        <v>130.72962084594619</v>
      </c>
      <c r="AM37" s="182"/>
      <c r="AN37" s="183" t="s">
        <v>943</v>
      </c>
      <c r="AO37" s="165">
        <v>2021</v>
      </c>
      <c r="AP37" s="164" t="s">
        <v>386</v>
      </c>
      <c r="AQ37" s="165" t="s">
        <v>1051</v>
      </c>
      <c r="AR37" s="164" t="s">
        <v>874</v>
      </c>
      <c r="AS37" s="164">
        <v>4352193557</v>
      </c>
      <c r="AT37" s="164" t="s">
        <v>493</v>
      </c>
      <c r="AU37" s="184">
        <v>43839</v>
      </c>
      <c r="AV37" s="183" t="s">
        <v>624</v>
      </c>
      <c r="AW37" s="172" t="s">
        <v>40</v>
      </c>
      <c r="AX37" s="183" t="s">
        <v>776</v>
      </c>
      <c r="AY37" s="185" t="s">
        <v>948</v>
      </c>
      <c r="AZ37" s="185" t="s">
        <v>1041</v>
      </c>
      <c r="BA37" s="186" t="s">
        <v>40</v>
      </c>
      <c r="BB37" s="187"/>
      <c r="BC37" s="187"/>
      <c r="BD37" s="187"/>
      <c r="BE37" s="187"/>
      <c r="BF37" s="187"/>
      <c r="BG37" s="187"/>
      <c r="BH37" s="187">
        <f t="shared" si="6"/>
        <v>0</v>
      </c>
      <c r="BI37" s="188">
        <f t="shared" si="7"/>
        <v>63600</v>
      </c>
      <c r="BJ37" s="177">
        <v>63600</v>
      </c>
      <c r="BK37" s="174">
        <f t="shared" si="1"/>
        <v>63600</v>
      </c>
      <c r="BL37" s="174">
        <f t="shared" si="2"/>
        <v>63600</v>
      </c>
      <c r="BM37" s="174">
        <f t="shared" si="3"/>
        <v>0</v>
      </c>
      <c r="BN37" s="174"/>
      <c r="BO37" s="176" t="s">
        <v>40</v>
      </c>
      <c r="BP37" s="174"/>
      <c r="BQ37" s="174"/>
      <c r="BR37" s="174"/>
      <c r="BS37" s="174"/>
      <c r="BT37" s="174">
        <v>0</v>
      </c>
      <c r="BU37" s="174">
        <v>0</v>
      </c>
      <c r="BV37" s="174"/>
      <c r="BW37" s="174"/>
      <c r="BX37" s="174">
        <v>0</v>
      </c>
      <c r="BY37" s="174"/>
      <c r="BZ37" s="174"/>
      <c r="CA37" s="174">
        <v>63600</v>
      </c>
      <c r="CB37" s="174"/>
      <c r="CC37" s="177">
        <v>0</v>
      </c>
      <c r="CD37" s="177">
        <v>13000</v>
      </c>
    </row>
    <row r="38" spans="1:83" ht="14.65" customHeight="1" x14ac:dyDescent="0.45">
      <c r="A38" s="38">
        <f t="shared" si="0"/>
        <v>0</v>
      </c>
      <c r="B38" s="222">
        <v>5330</v>
      </c>
      <c r="C38" s="164" t="s">
        <v>238</v>
      </c>
      <c r="D38" s="165" t="s">
        <v>262</v>
      </c>
      <c r="E38" s="172"/>
      <c r="F38" s="172"/>
      <c r="G38" s="166">
        <v>0</v>
      </c>
      <c r="H38" s="164" t="s">
        <v>287</v>
      </c>
      <c r="I38" s="178">
        <v>0</v>
      </c>
      <c r="J38" s="164"/>
      <c r="K38" s="164"/>
      <c r="L38" s="164" t="s">
        <v>316</v>
      </c>
      <c r="M38" s="166" t="s">
        <v>962</v>
      </c>
      <c r="N38" s="172" t="s">
        <v>989</v>
      </c>
      <c r="O38" s="164">
        <v>9</v>
      </c>
      <c r="P38" s="164">
        <v>8</v>
      </c>
      <c r="Q38" s="164"/>
      <c r="R38" s="164"/>
      <c r="S38" s="164"/>
      <c r="T38" s="164"/>
      <c r="U38" s="164"/>
      <c r="V38" s="174">
        <v>21000</v>
      </c>
      <c r="W38" s="172"/>
      <c r="X38" s="172"/>
      <c r="Y38" s="164" t="s">
        <v>40</v>
      </c>
      <c r="Z38" s="164" t="s">
        <v>40</v>
      </c>
      <c r="AA38" s="164" t="s">
        <v>40</v>
      </c>
      <c r="AB38" s="164"/>
      <c r="AC38" s="164"/>
      <c r="AD38" s="179" t="s">
        <v>56</v>
      </c>
      <c r="AE38" s="179"/>
      <c r="AF38" s="179"/>
      <c r="AG38" s="179"/>
      <c r="AH38" s="172" t="s">
        <v>40</v>
      </c>
      <c r="AI38" s="172"/>
      <c r="AJ38" s="169" t="s">
        <v>984</v>
      </c>
      <c r="AK38" s="172">
        <v>16</v>
      </c>
      <c r="AL38" s="189">
        <v>92.104620845946187</v>
      </c>
      <c r="AM38" s="182"/>
      <c r="AN38" s="183" t="s">
        <v>943</v>
      </c>
      <c r="AO38" s="165">
        <v>2021</v>
      </c>
      <c r="AP38" s="164" t="s">
        <v>358</v>
      </c>
      <c r="AQ38" s="165" t="s">
        <v>1051</v>
      </c>
      <c r="AR38" s="164" t="s">
        <v>874</v>
      </c>
      <c r="AS38" s="164" t="s">
        <v>875</v>
      </c>
      <c r="AT38" s="164" t="s">
        <v>465</v>
      </c>
      <c r="AU38" s="184">
        <v>43838</v>
      </c>
      <c r="AV38" s="183" t="s">
        <v>661</v>
      </c>
      <c r="AW38" s="172" t="s">
        <v>40</v>
      </c>
      <c r="AX38" s="183" t="s">
        <v>813</v>
      </c>
      <c r="AY38" s="185" t="s">
        <v>948</v>
      </c>
      <c r="AZ38" s="185" t="s">
        <v>1041</v>
      </c>
      <c r="BA38" s="186" t="s">
        <v>40</v>
      </c>
      <c r="BB38" s="187"/>
      <c r="BC38" s="187"/>
      <c r="BD38" s="187"/>
      <c r="BE38" s="187"/>
      <c r="BF38" s="187"/>
      <c r="BG38" s="187"/>
      <c r="BH38" s="187"/>
      <c r="BI38" s="188"/>
      <c r="BJ38" s="177">
        <v>21000</v>
      </c>
      <c r="BK38" s="174">
        <f t="shared" si="1"/>
        <v>21000</v>
      </c>
      <c r="BL38" s="174">
        <f t="shared" si="2"/>
        <v>21000</v>
      </c>
      <c r="BM38" s="174">
        <f t="shared" si="3"/>
        <v>0</v>
      </c>
      <c r="BN38" s="174"/>
      <c r="BO38" s="176" t="s">
        <v>40</v>
      </c>
      <c r="BP38" s="174"/>
      <c r="BQ38" s="174"/>
      <c r="BR38" s="174"/>
      <c r="BS38" s="174"/>
      <c r="BT38" s="174">
        <v>0</v>
      </c>
      <c r="BU38" s="174">
        <v>0</v>
      </c>
      <c r="BV38" s="174"/>
      <c r="BW38" s="174"/>
      <c r="BX38" s="174">
        <v>0</v>
      </c>
      <c r="BY38" s="174"/>
      <c r="BZ38" s="174"/>
      <c r="CA38" s="174">
        <v>21000</v>
      </c>
      <c r="CB38" s="174"/>
      <c r="CC38" s="177">
        <v>0</v>
      </c>
      <c r="CD38" s="177">
        <v>16000</v>
      </c>
    </row>
    <row r="39" spans="1:83" ht="14.65" customHeight="1" x14ac:dyDescent="0.45">
      <c r="A39" s="38">
        <f t="shared" ref="A39:A62" si="8">BM39</f>
        <v>0</v>
      </c>
      <c r="B39" s="222">
        <v>5249</v>
      </c>
      <c r="C39" s="164" t="s">
        <v>193</v>
      </c>
      <c r="D39" s="165" t="s">
        <v>262</v>
      </c>
      <c r="E39" s="172"/>
      <c r="F39" s="172"/>
      <c r="G39" s="166">
        <v>0</v>
      </c>
      <c r="H39" s="164" t="s">
        <v>295</v>
      </c>
      <c r="I39" s="178"/>
      <c r="J39" s="164"/>
      <c r="K39" s="164"/>
      <c r="L39" s="164"/>
      <c r="M39" s="166"/>
      <c r="N39" s="165" t="s">
        <v>988</v>
      </c>
      <c r="O39" s="164">
        <v>14</v>
      </c>
      <c r="P39" s="164"/>
      <c r="Q39" s="164"/>
      <c r="R39" s="164"/>
      <c r="S39" s="164"/>
      <c r="T39" s="164"/>
      <c r="U39" s="164"/>
      <c r="V39" s="172"/>
      <c r="W39" s="172" t="s">
        <v>40</v>
      </c>
      <c r="X39" s="172"/>
      <c r="Y39" s="164" t="s">
        <v>40</v>
      </c>
      <c r="Z39" s="164"/>
      <c r="AA39" s="164"/>
      <c r="AB39" s="164"/>
      <c r="AC39" s="164"/>
      <c r="AD39" s="179"/>
      <c r="AE39" s="179"/>
      <c r="AF39" s="179"/>
      <c r="AG39" s="179"/>
      <c r="AH39" s="172"/>
      <c r="AI39" s="172"/>
      <c r="AJ39" s="169" t="s">
        <v>985</v>
      </c>
      <c r="AK39" s="165"/>
      <c r="AL39" s="189"/>
      <c r="AM39" s="182"/>
      <c r="AN39" s="183" t="s">
        <v>943</v>
      </c>
      <c r="AO39" s="165">
        <v>2021</v>
      </c>
      <c r="AP39" s="164" t="s">
        <v>383</v>
      </c>
      <c r="AQ39" s="165" t="s">
        <v>1052</v>
      </c>
      <c r="AR39" s="164" t="s">
        <v>898</v>
      </c>
      <c r="AS39" s="164" t="s">
        <v>899</v>
      </c>
      <c r="AT39" s="164" t="s">
        <v>490</v>
      </c>
      <c r="AU39" s="184">
        <v>43816</v>
      </c>
      <c r="AV39" s="183" t="s">
        <v>616</v>
      </c>
      <c r="AW39" s="172"/>
      <c r="AX39" s="183" t="s">
        <v>768</v>
      </c>
      <c r="AY39" s="185" t="s">
        <v>948</v>
      </c>
      <c r="AZ39" s="185" t="s">
        <v>1041</v>
      </c>
      <c r="BA39" s="186" t="s">
        <v>40</v>
      </c>
      <c r="BB39" s="187"/>
      <c r="BC39" s="187"/>
      <c r="BD39" s="187"/>
      <c r="BE39" s="187"/>
      <c r="BF39" s="187"/>
      <c r="BG39" s="187"/>
      <c r="BH39" s="187">
        <f t="shared" ref="BH39:BH51" si="9">SUM(BB39:BG39)</f>
        <v>0</v>
      </c>
      <c r="BI39" s="188">
        <f t="shared" ref="BI39:BI51" si="10">BK39-BH39</f>
        <v>74500</v>
      </c>
      <c r="BJ39" s="177">
        <v>74500</v>
      </c>
      <c r="BK39" s="174">
        <f t="shared" ref="BK39:BK70" si="11">SUM(BP39:CB39)</f>
        <v>74500</v>
      </c>
      <c r="BL39" s="174">
        <f t="shared" ref="BL39:BL70" si="12">BJ39+CC39</f>
        <v>74500</v>
      </c>
      <c r="BM39" s="174">
        <f t="shared" ref="BM39:BM70" si="13">BJ39-BK39-CE39</f>
        <v>0</v>
      </c>
      <c r="BN39" s="174"/>
      <c r="BO39" s="176" t="s">
        <v>40</v>
      </c>
      <c r="BP39" s="174"/>
      <c r="BQ39" s="174">
        <v>74500</v>
      </c>
      <c r="BR39" s="174"/>
      <c r="BS39" s="174"/>
      <c r="BT39" s="174">
        <v>0</v>
      </c>
      <c r="BU39" s="174">
        <v>0</v>
      </c>
      <c r="BV39" s="174"/>
      <c r="BW39" s="174"/>
      <c r="BX39" s="174">
        <v>0</v>
      </c>
      <c r="BY39" s="174"/>
      <c r="BZ39" s="174"/>
      <c r="CA39" s="174">
        <v>0</v>
      </c>
      <c r="CB39" s="174"/>
      <c r="CC39" s="177">
        <v>0</v>
      </c>
      <c r="CD39" s="177">
        <v>0</v>
      </c>
    </row>
    <row r="40" spans="1:83" ht="14.65" customHeight="1" x14ac:dyDescent="0.45">
      <c r="A40" s="38">
        <f t="shared" si="8"/>
        <v>0</v>
      </c>
      <c r="B40" s="222">
        <v>5321</v>
      </c>
      <c r="C40" s="164" t="s">
        <v>235</v>
      </c>
      <c r="D40" s="165" t="s">
        <v>262</v>
      </c>
      <c r="E40" s="172"/>
      <c r="F40" s="172"/>
      <c r="G40" s="166">
        <v>0</v>
      </c>
      <c r="H40" s="164" t="s">
        <v>310</v>
      </c>
      <c r="I40" s="178"/>
      <c r="J40" s="164" t="s">
        <v>31</v>
      </c>
      <c r="K40" s="164"/>
      <c r="L40" s="164" t="s">
        <v>316</v>
      </c>
      <c r="M40" s="166" t="s">
        <v>31</v>
      </c>
      <c r="N40" s="165" t="s">
        <v>989</v>
      </c>
      <c r="O40" s="164">
        <v>17</v>
      </c>
      <c r="P40" s="164">
        <v>12</v>
      </c>
      <c r="Q40" s="164"/>
      <c r="R40" s="164"/>
      <c r="S40" s="164"/>
      <c r="T40" s="164"/>
      <c r="U40" s="164"/>
      <c r="V40" s="172"/>
      <c r="W40" s="172"/>
      <c r="X40" s="172" t="s">
        <v>40</v>
      </c>
      <c r="Y40" s="164" t="s">
        <v>40</v>
      </c>
      <c r="Z40" s="164"/>
      <c r="AA40" s="164"/>
      <c r="AB40" s="164"/>
      <c r="AC40" s="164" t="s">
        <v>1022</v>
      </c>
      <c r="AD40" s="179"/>
      <c r="AE40" s="179"/>
      <c r="AF40" s="179"/>
      <c r="AG40" s="179"/>
      <c r="AH40" s="172"/>
      <c r="AI40" s="172"/>
      <c r="AJ40" s="169" t="s">
        <v>31</v>
      </c>
      <c r="AK40" s="165"/>
      <c r="AL40" s="189"/>
      <c r="AM40" s="182"/>
      <c r="AN40" s="183" t="s">
        <v>943</v>
      </c>
      <c r="AO40" s="165">
        <v>2021</v>
      </c>
      <c r="AP40" s="164" t="s">
        <v>410</v>
      </c>
      <c r="AQ40" s="165" t="s">
        <v>979</v>
      </c>
      <c r="AR40" s="164"/>
      <c r="AS40" s="164" t="s">
        <v>922</v>
      </c>
      <c r="AT40" s="164" t="s">
        <v>517</v>
      </c>
      <c r="AU40" s="184">
        <v>43840</v>
      </c>
      <c r="AV40" s="183" t="s">
        <v>658</v>
      </c>
      <c r="AW40" s="172" t="s">
        <v>40</v>
      </c>
      <c r="AX40" s="183" t="s">
        <v>810</v>
      </c>
      <c r="AY40" s="185" t="s">
        <v>948</v>
      </c>
      <c r="AZ40" s="185" t="s">
        <v>1041</v>
      </c>
      <c r="BA40" s="186" t="s">
        <v>40</v>
      </c>
      <c r="BB40" s="187"/>
      <c r="BC40" s="187"/>
      <c r="BD40" s="187"/>
      <c r="BE40" s="187"/>
      <c r="BF40" s="187"/>
      <c r="BG40" s="187"/>
      <c r="BH40" s="187">
        <f t="shared" si="9"/>
        <v>0</v>
      </c>
      <c r="BI40" s="188">
        <f t="shared" si="10"/>
        <v>127656</v>
      </c>
      <c r="BJ40" s="177">
        <v>127656</v>
      </c>
      <c r="BK40" s="174">
        <f t="shared" si="11"/>
        <v>127656</v>
      </c>
      <c r="BL40" s="174">
        <f t="shared" si="12"/>
        <v>281606</v>
      </c>
      <c r="BM40" s="174">
        <f t="shared" si="13"/>
        <v>0</v>
      </c>
      <c r="BN40" s="174"/>
      <c r="BO40" s="176" t="s">
        <v>40</v>
      </c>
      <c r="BP40" s="174"/>
      <c r="BQ40" s="174"/>
      <c r="BR40" s="174"/>
      <c r="BS40" s="174"/>
      <c r="BT40" s="174">
        <v>0</v>
      </c>
      <c r="BU40" s="174">
        <v>0</v>
      </c>
      <c r="BV40" s="174">
        <v>127656</v>
      </c>
      <c r="BW40" s="174"/>
      <c r="BX40" s="174">
        <v>0</v>
      </c>
      <c r="BY40" s="174"/>
      <c r="BZ40" s="174"/>
      <c r="CA40" s="174">
        <v>0</v>
      </c>
      <c r="CB40" s="174"/>
      <c r="CC40" s="177">
        <v>153950</v>
      </c>
      <c r="CD40" s="177">
        <v>12020</v>
      </c>
    </row>
    <row r="41" spans="1:83" ht="14.65" customHeight="1" x14ac:dyDescent="0.45">
      <c r="A41" s="38">
        <f t="shared" si="8"/>
        <v>0</v>
      </c>
      <c r="B41" s="222">
        <v>5325</v>
      </c>
      <c r="C41" s="164" t="s">
        <v>237</v>
      </c>
      <c r="D41" s="165" t="s">
        <v>262</v>
      </c>
      <c r="E41" s="172"/>
      <c r="F41" s="172"/>
      <c r="G41" s="166">
        <v>164.2328085771139</v>
      </c>
      <c r="H41" s="164" t="s">
        <v>295</v>
      </c>
      <c r="I41" s="178"/>
      <c r="J41" s="164"/>
      <c r="K41" s="164"/>
      <c r="L41" s="164"/>
      <c r="M41" s="166" t="s">
        <v>31</v>
      </c>
      <c r="N41" s="165" t="s">
        <v>992</v>
      </c>
      <c r="O41" s="164">
        <v>15</v>
      </c>
      <c r="P41" s="164">
        <v>2</v>
      </c>
      <c r="Q41" s="164">
        <v>3</v>
      </c>
      <c r="R41" s="164"/>
      <c r="S41" s="164"/>
      <c r="T41" s="164"/>
      <c r="U41" s="164"/>
      <c r="V41" s="172"/>
      <c r="W41" s="172"/>
      <c r="X41" s="172" t="s">
        <v>40</v>
      </c>
      <c r="Y41" s="164" t="s">
        <v>40</v>
      </c>
      <c r="Z41" s="164"/>
      <c r="AA41" s="164"/>
      <c r="AB41" s="164"/>
      <c r="AC41" s="164"/>
      <c r="AD41" s="179"/>
      <c r="AE41" s="179"/>
      <c r="AF41" s="179"/>
      <c r="AG41" s="179" t="s">
        <v>56</v>
      </c>
      <c r="AH41" s="165" t="s">
        <v>40</v>
      </c>
      <c r="AI41" s="172"/>
      <c r="AJ41" s="169" t="s">
        <v>31</v>
      </c>
      <c r="AK41" s="165"/>
      <c r="AL41" s="189"/>
      <c r="AM41" s="182"/>
      <c r="AN41" s="183" t="s">
        <v>943</v>
      </c>
      <c r="AO41" s="165">
        <v>2021</v>
      </c>
      <c r="AP41" s="164" t="s">
        <v>411</v>
      </c>
      <c r="AQ41" s="165" t="s">
        <v>979</v>
      </c>
      <c r="AR41" s="164"/>
      <c r="AS41" s="164"/>
      <c r="AT41" s="164" t="s">
        <v>518</v>
      </c>
      <c r="AU41" s="184">
        <v>43840</v>
      </c>
      <c r="AV41" s="183" t="s">
        <v>660</v>
      </c>
      <c r="AW41" s="172" t="s">
        <v>40</v>
      </c>
      <c r="AX41" s="183" t="s">
        <v>812</v>
      </c>
      <c r="AY41" s="185" t="s">
        <v>948</v>
      </c>
      <c r="AZ41" s="185" t="s">
        <v>1041</v>
      </c>
      <c r="BA41" s="186" t="s">
        <v>40</v>
      </c>
      <c r="BB41" s="187"/>
      <c r="BC41" s="187"/>
      <c r="BD41" s="187"/>
      <c r="BE41" s="187"/>
      <c r="BF41" s="187"/>
      <c r="BG41" s="187"/>
      <c r="BH41" s="187">
        <f t="shared" si="9"/>
        <v>0</v>
      </c>
      <c r="BI41" s="188">
        <f t="shared" si="10"/>
        <v>271500</v>
      </c>
      <c r="BJ41" s="177">
        <v>271500</v>
      </c>
      <c r="BK41" s="174">
        <f t="shared" si="11"/>
        <v>271500</v>
      </c>
      <c r="BL41" s="174">
        <f t="shared" si="12"/>
        <v>271500</v>
      </c>
      <c r="BM41" s="174">
        <f t="shared" si="13"/>
        <v>0</v>
      </c>
      <c r="BN41" s="174"/>
      <c r="BO41" s="176" t="s">
        <v>40</v>
      </c>
      <c r="BP41" s="174"/>
      <c r="BQ41" s="174"/>
      <c r="BR41" s="174">
        <v>226500</v>
      </c>
      <c r="BS41" s="174"/>
      <c r="BT41" s="174">
        <v>10000</v>
      </c>
      <c r="BU41" s="174">
        <v>0</v>
      </c>
      <c r="BV41" s="174"/>
      <c r="BW41" s="174"/>
      <c r="BX41" s="174">
        <v>0</v>
      </c>
      <c r="BY41" s="174"/>
      <c r="BZ41" s="174"/>
      <c r="CA41" s="174">
        <v>35000</v>
      </c>
      <c r="CB41" s="174"/>
      <c r="CC41" s="177">
        <v>0</v>
      </c>
      <c r="CD41" s="177">
        <v>55000</v>
      </c>
    </row>
    <row r="42" spans="1:83" ht="14.65" customHeight="1" x14ac:dyDescent="0.45">
      <c r="A42" s="38">
        <f t="shared" si="8"/>
        <v>9260.6499999999942</v>
      </c>
      <c r="B42" s="226">
        <v>5376</v>
      </c>
      <c r="C42" s="164" t="s">
        <v>258</v>
      </c>
      <c r="D42" s="165" t="s">
        <v>262</v>
      </c>
      <c r="E42" s="172"/>
      <c r="F42" s="172"/>
      <c r="G42" s="166">
        <v>460.7536182462145</v>
      </c>
      <c r="H42" s="164" t="s">
        <v>965</v>
      </c>
      <c r="I42" s="178">
        <v>5.375</v>
      </c>
      <c r="J42" s="164">
        <v>460.75</v>
      </c>
      <c r="K42" s="164"/>
      <c r="L42" s="164"/>
      <c r="M42" s="166"/>
      <c r="N42" s="172" t="s">
        <v>1001</v>
      </c>
      <c r="O42" s="164">
        <v>2</v>
      </c>
      <c r="P42" s="164">
        <v>3</v>
      </c>
      <c r="Q42" s="164"/>
      <c r="R42" s="164"/>
      <c r="S42" s="164"/>
      <c r="T42" s="164">
        <v>1</v>
      </c>
      <c r="U42" s="164"/>
      <c r="V42" s="174">
        <v>56000</v>
      </c>
      <c r="W42" s="172"/>
      <c r="X42" s="172"/>
      <c r="Y42" s="164" t="s">
        <v>40</v>
      </c>
      <c r="Z42" s="164" t="s">
        <v>40</v>
      </c>
      <c r="AA42" s="164" t="s">
        <v>40</v>
      </c>
      <c r="AB42" s="164"/>
      <c r="AC42" s="164"/>
      <c r="AD42" s="179"/>
      <c r="AE42" s="179"/>
      <c r="AF42" s="179"/>
      <c r="AG42" s="179" t="s">
        <v>56</v>
      </c>
      <c r="AH42" s="172" t="s">
        <v>40</v>
      </c>
      <c r="AI42" s="172"/>
      <c r="AJ42" s="223" t="s">
        <v>983</v>
      </c>
      <c r="AK42" s="224">
        <v>11</v>
      </c>
      <c r="AL42" s="225">
        <v>138.10462084594619</v>
      </c>
      <c r="AM42" s="190"/>
      <c r="AN42" s="183" t="s">
        <v>943</v>
      </c>
      <c r="AO42" s="165">
        <v>2021</v>
      </c>
      <c r="AP42" s="164" t="s">
        <v>358</v>
      </c>
      <c r="AQ42" s="165" t="s">
        <v>1051</v>
      </c>
      <c r="AR42" s="164" t="s">
        <v>874</v>
      </c>
      <c r="AS42" s="164" t="s">
        <v>875</v>
      </c>
      <c r="AT42" s="164" t="s">
        <v>465</v>
      </c>
      <c r="AU42" s="184">
        <v>43839</v>
      </c>
      <c r="AV42" s="183" t="s">
        <v>681</v>
      </c>
      <c r="AW42" s="172"/>
      <c r="AX42" s="183" t="s">
        <v>832</v>
      </c>
      <c r="AY42" s="185" t="s">
        <v>948</v>
      </c>
      <c r="AZ42" s="185" t="s">
        <v>1041</v>
      </c>
      <c r="BA42" s="186" t="s">
        <v>40</v>
      </c>
      <c r="BB42" s="187"/>
      <c r="BC42" s="187"/>
      <c r="BD42" s="187"/>
      <c r="BE42" s="187"/>
      <c r="BF42" s="187"/>
      <c r="BG42" s="187"/>
      <c r="BH42" s="187">
        <f t="shared" si="9"/>
        <v>0</v>
      </c>
      <c r="BI42" s="188">
        <f t="shared" si="10"/>
        <v>127423.35</v>
      </c>
      <c r="BJ42" s="177">
        <v>136684</v>
      </c>
      <c r="BK42" s="174">
        <f t="shared" si="11"/>
        <v>127423.35</v>
      </c>
      <c r="BL42" s="174">
        <f t="shared" si="12"/>
        <v>161584</v>
      </c>
      <c r="BM42" s="174">
        <f t="shared" si="13"/>
        <v>9260.6499999999942</v>
      </c>
      <c r="BN42" s="174" t="s">
        <v>1036</v>
      </c>
      <c r="BO42" s="176" t="s">
        <v>40</v>
      </c>
      <c r="BP42" s="174"/>
      <c r="BQ42" s="174"/>
      <c r="BR42" s="174"/>
      <c r="BS42" s="174"/>
      <c r="BT42" s="174">
        <v>72000</v>
      </c>
      <c r="BU42" s="174">
        <v>0</v>
      </c>
      <c r="BV42" s="174"/>
      <c r="BW42" s="174"/>
      <c r="BX42" s="174">
        <v>0</v>
      </c>
      <c r="BY42" s="174"/>
      <c r="BZ42" s="174"/>
      <c r="CA42" s="174">
        <v>55423.35</v>
      </c>
      <c r="CB42" s="174"/>
      <c r="CC42" s="177">
        <v>24900</v>
      </c>
      <c r="CD42" s="177">
        <v>35000</v>
      </c>
    </row>
    <row r="43" spans="1:83" ht="14.65" customHeight="1" x14ac:dyDescent="0.45">
      <c r="A43" s="38">
        <f t="shared" si="8"/>
        <v>37901.25</v>
      </c>
      <c r="B43" s="226">
        <v>5363</v>
      </c>
      <c r="C43" s="164" t="s">
        <v>252</v>
      </c>
      <c r="D43" s="165" t="s">
        <v>262</v>
      </c>
      <c r="E43" s="172"/>
      <c r="F43" s="172"/>
      <c r="G43" s="166">
        <v>0</v>
      </c>
      <c r="H43" s="164" t="s">
        <v>280</v>
      </c>
      <c r="I43" s="178">
        <v>9.5</v>
      </c>
      <c r="J43" s="164" t="s">
        <v>960</v>
      </c>
      <c r="K43" s="164"/>
      <c r="L43" s="164"/>
      <c r="M43" s="166"/>
      <c r="N43" s="172" t="s">
        <v>1001</v>
      </c>
      <c r="O43" s="164">
        <v>3</v>
      </c>
      <c r="P43" s="164">
        <v>5</v>
      </c>
      <c r="Q43" s="164"/>
      <c r="R43" s="164"/>
      <c r="S43" s="164"/>
      <c r="T43" s="164">
        <v>4</v>
      </c>
      <c r="U43" s="164"/>
      <c r="V43" s="174">
        <v>36000</v>
      </c>
      <c r="W43" s="172"/>
      <c r="X43" s="172"/>
      <c r="Y43" s="164" t="s">
        <v>40</v>
      </c>
      <c r="Z43" s="164" t="s">
        <v>40</v>
      </c>
      <c r="AA43" s="164" t="s">
        <v>40</v>
      </c>
      <c r="AB43" s="164"/>
      <c r="AC43" s="164"/>
      <c r="AD43" s="179" t="s">
        <v>56</v>
      </c>
      <c r="AE43" s="179"/>
      <c r="AF43" s="179"/>
      <c r="AG43" s="179"/>
      <c r="AH43" s="172" t="s">
        <v>40</v>
      </c>
      <c r="AI43" s="172"/>
      <c r="AJ43" s="223" t="s">
        <v>984</v>
      </c>
      <c r="AK43" s="224">
        <v>15</v>
      </c>
      <c r="AL43" s="225">
        <v>112.22962084594619</v>
      </c>
      <c r="AM43" s="190"/>
      <c r="AN43" s="183" t="s">
        <v>943</v>
      </c>
      <c r="AO43" s="165">
        <v>2021</v>
      </c>
      <c r="AP43" s="164" t="s">
        <v>358</v>
      </c>
      <c r="AQ43" s="165" t="s">
        <v>1051</v>
      </c>
      <c r="AR43" s="164" t="s">
        <v>874</v>
      </c>
      <c r="AS43" s="164" t="s">
        <v>875</v>
      </c>
      <c r="AT43" s="164" t="s">
        <v>465</v>
      </c>
      <c r="AU43" s="184">
        <v>43839</v>
      </c>
      <c r="AV43" s="183" t="s">
        <v>675</v>
      </c>
      <c r="AW43" s="172"/>
      <c r="AX43" s="183" t="s">
        <v>826</v>
      </c>
      <c r="AY43" s="185" t="s">
        <v>948</v>
      </c>
      <c r="AZ43" s="185" t="s">
        <v>1041</v>
      </c>
      <c r="BA43" s="186" t="s">
        <v>40</v>
      </c>
      <c r="BB43" s="187"/>
      <c r="BC43" s="187"/>
      <c r="BD43" s="187"/>
      <c r="BE43" s="187"/>
      <c r="BF43" s="187"/>
      <c r="BG43" s="187"/>
      <c r="BH43" s="187">
        <f t="shared" si="9"/>
        <v>0</v>
      </c>
      <c r="BI43" s="188">
        <f t="shared" si="10"/>
        <v>22398.75</v>
      </c>
      <c r="BJ43" s="177">
        <v>60300</v>
      </c>
      <c r="BK43" s="174">
        <f t="shared" si="11"/>
        <v>22398.75</v>
      </c>
      <c r="BL43" s="174">
        <f t="shared" si="12"/>
        <v>60300</v>
      </c>
      <c r="BM43" s="174">
        <f t="shared" si="13"/>
        <v>37901.25</v>
      </c>
      <c r="BN43" s="174" t="s">
        <v>1036</v>
      </c>
      <c r="BO43" s="176" t="s">
        <v>40</v>
      </c>
      <c r="BP43" s="174"/>
      <c r="BQ43" s="174"/>
      <c r="BR43" s="174"/>
      <c r="BS43" s="174"/>
      <c r="BT43" s="174">
        <v>0</v>
      </c>
      <c r="BU43" s="174">
        <v>0</v>
      </c>
      <c r="BV43" s="174"/>
      <c r="BW43" s="174"/>
      <c r="BX43" s="174">
        <v>0</v>
      </c>
      <c r="BY43" s="174"/>
      <c r="BZ43" s="174"/>
      <c r="CA43" s="174">
        <v>22398.75</v>
      </c>
      <c r="CB43" s="174"/>
      <c r="CC43" s="177">
        <v>0</v>
      </c>
      <c r="CD43" s="177">
        <v>19000</v>
      </c>
    </row>
    <row r="44" spans="1:83" ht="14.65" customHeight="1" x14ac:dyDescent="0.45">
      <c r="A44" s="38">
        <f t="shared" si="8"/>
        <v>0</v>
      </c>
      <c r="B44" s="222">
        <v>5274</v>
      </c>
      <c r="C44" s="164" t="s">
        <v>205</v>
      </c>
      <c r="D44" s="165" t="s">
        <v>262</v>
      </c>
      <c r="E44" s="172"/>
      <c r="F44" s="172"/>
      <c r="G44" s="166">
        <v>1140.4749882239264</v>
      </c>
      <c r="H44" s="164" t="s">
        <v>302</v>
      </c>
      <c r="I44" s="178">
        <v>9.2222222222222214</v>
      </c>
      <c r="J44" s="164"/>
      <c r="K44" s="164"/>
      <c r="L44" s="164"/>
      <c r="M44" s="166"/>
      <c r="N44" s="165" t="s">
        <v>993</v>
      </c>
      <c r="O44" s="164">
        <v>5</v>
      </c>
      <c r="P44" s="164">
        <v>5</v>
      </c>
      <c r="Q44" s="164"/>
      <c r="R44" s="164"/>
      <c r="S44" s="164">
        <v>3</v>
      </c>
      <c r="T44" s="164"/>
      <c r="U44" s="164"/>
      <c r="V44" s="172"/>
      <c r="W44" s="172"/>
      <c r="X44" s="172"/>
      <c r="Y44" s="164" t="s">
        <v>40</v>
      </c>
      <c r="Z44" s="164" t="s">
        <v>40</v>
      </c>
      <c r="AA44" s="164" t="s">
        <v>40</v>
      </c>
      <c r="AB44" s="164"/>
      <c r="AC44" s="164" t="s">
        <v>1022</v>
      </c>
      <c r="AD44" s="179"/>
      <c r="AE44" s="179"/>
      <c r="AF44" s="179"/>
      <c r="AG44" s="179" t="s">
        <v>1005</v>
      </c>
      <c r="AH44" s="172" t="s">
        <v>40</v>
      </c>
      <c r="AI44" s="172"/>
      <c r="AJ44" s="191" t="s">
        <v>983</v>
      </c>
      <c r="AK44" s="194">
        <v>1</v>
      </c>
      <c r="AL44" s="195">
        <v>160.96189423775908</v>
      </c>
      <c r="AM44" s="182"/>
      <c r="AN44" s="183" t="s">
        <v>940</v>
      </c>
      <c r="AO44" s="165">
        <v>2021</v>
      </c>
      <c r="AP44" s="164" t="s">
        <v>390</v>
      </c>
      <c r="AQ44" s="165" t="s">
        <v>979</v>
      </c>
      <c r="AR44" s="164" t="s">
        <v>904</v>
      </c>
      <c r="AS44" s="164"/>
      <c r="AT44" s="164" t="s">
        <v>497</v>
      </c>
      <c r="AU44" s="184">
        <v>43840</v>
      </c>
      <c r="AV44" s="183" t="s">
        <v>628</v>
      </c>
      <c r="AW44" s="172" t="s">
        <v>40</v>
      </c>
      <c r="AX44" s="183" t="s">
        <v>780</v>
      </c>
      <c r="AY44" s="185" t="s">
        <v>948</v>
      </c>
      <c r="AZ44" s="185" t="s">
        <v>1041</v>
      </c>
      <c r="BA44" s="186" t="s">
        <v>40</v>
      </c>
      <c r="BB44" s="187"/>
      <c r="BC44" s="187"/>
      <c r="BD44" s="187"/>
      <c r="BE44" s="187"/>
      <c r="BF44" s="187"/>
      <c r="BG44" s="187"/>
      <c r="BH44" s="187">
        <f t="shared" si="9"/>
        <v>0</v>
      </c>
      <c r="BI44" s="188">
        <f t="shared" si="10"/>
        <v>1006500</v>
      </c>
      <c r="BJ44" s="177">
        <v>1006500</v>
      </c>
      <c r="BK44" s="174">
        <f t="shared" si="11"/>
        <v>1006500</v>
      </c>
      <c r="BL44" s="174">
        <f t="shared" si="12"/>
        <v>1197500</v>
      </c>
      <c r="BM44" s="174">
        <f t="shared" si="13"/>
        <v>0</v>
      </c>
      <c r="BN44" s="174"/>
      <c r="BO44" s="176" t="s">
        <v>40</v>
      </c>
      <c r="BP44" s="174">
        <v>116700</v>
      </c>
      <c r="BQ44" s="174"/>
      <c r="BR44" s="174"/>
      <c r="BS44" s="174"/>
      <c r="BT44" s="174">
        <v>0</v>
      </c>
      <c r="BU44" s="174">
        <v>0</v>
      </c>
      <c r="BV44" s="174">
        <v>856800</v>
      </c>
      <c r="BW44" s="174"/>
      <c r="BX44" s="174">
        <v>0</v>
      </c>
      <c r="BY44" s="174"/>
      <c r="BZ44" s="174"/>
      <c r="CA44" s="174">
        <v>33000</v>
      </c>
      <c r="CB44" s="174"/>
      <c r="CC44" s="177">
        <v>191000</v>
      </c>
      <c r="CD44" s="177">
        <v>40000</v>
      </c>
    </row>
    <row r="45" spans="1:83" ht="14.65" customHeight="1" x14ac:dyDescent="0.45">
      <c r="A45" s="38">
        <f t="shared" si="8"/>
        <v>0</v>
      </c>
      <c r="B45" s="222">
        <v>5248</v>
      </c>
      <c r="C45" s="164" t="s">
        <v>192</v>
      </c>
      <c r="D45" s="165" t="s">
        <v>262</v>
      </c>
      <c r="E45" s="172"/>
      <c r="F45" s="172"/>
      <c r="G45" s="166">
        <v>545.1984506110922</v>
      </c>
      <c r="H45" s="164" t="s">
        <v>294</v>
      </c>
      <c r="I45" s="178">
        <v>9</v>
      </c>
      <c r="J45" s="164"/>
      <c r="K45" s="164"/>
      <c r="L45" s="164"/>
      <c r="M45" s="166"/>
      <c r="N45" s="172" t="s">
        <v>995</v>
      </c>
      <c r="O45" s="164">
        <v>4</v>
      </c>
      <c r="P45" s="164">
        <v>1</v>
      </c>
      <c r="Q45" s="164"/>
      <c r="R45" s="164"/>
      <c r="S45" s="164">
        <v>1</v>
      </c>
      <c r="T45" s="164"/>
      <c r="U45" s="164">
        <v>2</v>
      </c>
      <c r="V45" s="172"/>
      <c r="W45" s="172"/>
      <c r="X45" s="172"/>
      <c r="Y45" s="164" t="s">
        <v>40</v>
      </c>
      <c r="Z45" s="164" t="s">
        <v>40</v>
      </c>
      <c r="AA45" s="164" t="s">
        <v>40</v>
      </c>
      <c r="AB45" s="164"/>
      <c r="AC45" s="164"/>
      <c r="AD45" s="179"/>
      <c r="AE45" s="179"/>
      <c r="AF45" s="179"/>
      <c r="AG45" s="179" t="s">
        <v>56</v>
      </c>
      <c r="AH45" s="165" t="s">
        <v>40</v>
      </c>
      <c r="AI45" s="172"/>
      <c r="AJ45" s="191" t="s">
        <v>983</v>
      </c>
      <c r="AK45" s="194">
        <v>2</v>
      </c>
      <c r="AL45" s="195">
        <v>159.62856090442574</v>
      </c>
      <c r="AM45" s="182"/>
      <c r="AN45" s="183" t="s">
        <v>940</v>
      </c>
      <c r="AO45" s="165">
        <v>2021</v>
      </c>
      <c r="AP45" s="164" t="s">
        <v>382</v>
      </c>
      <c r="AQ45" s="165" t="s">
        <v>979</v>
      </c>
      <c r="AR45" s="164"/>
      <c r="AS45" s="164" t="s">
        <v>894</v>
      </c>
      <c r="AT45" s="164" t="s">
        <v>489</v>
      </c>
      <c r="AU45" s="184">
        <v>43838</v>
      </c>
      <c r="AV45" s="183" t="s">
        <v>615</v>
      </c>
      <c r="AW45" s="172"/>
      <c r="AX45" s="183" t="s">
        <v>767</v>
      </c>
      <c r="AY45" s="185" t="s">
        <v>948</v>
      </c>
      <c r="AZ45" s="185" t="s">
        <v>1041</v>
      </c>
      <c r="BA45" s="186" t="s">
        <v>40</v>
      </c>
      <c r="BB45" s="187"/>
      <c r="BC45" s="187"/>
      <c r="BD45" s="187"/>
      <c r="BE45" s="187"/>
      <c r="BF45" s="187"/>
      <c r="BG45" s="187"/>
      <c r="BH45" s="187">
        <f t="shared" si="9"/>
        <v>0</v>
      </c>
      <c r="BI45" s="188">
        <f t="shared" si="10"/>
        <v>469200</v>
      </c>
      <c r="BJ45" s="177">
        <v>469200</v>
      </c>
      <c r="BK45" s="174">
        <f t="shared" si="11"/>
        <v>469200</v>
      </c>
      <c r="BL45" s="174">
        <f t="shared" si="12"/>
        <v>535704</v>
      </c>
      <c r="BM45" s="174">
        <f t="shared" si="13"/>
        <v>0</v>
      </c>
      <c r="BN45" s="174"/>
      <c r="BO45" s="176" t="s">
        <v>40</v>
      </c>
      <c r="BP45" s="174"/>
      <c r="BQ45" s="174"/>
      <c r="BR45" s="174"/>
      <c r="BS45" s="174"/>
      <c r="BT45" s="174">
        <v>0</v>
      </c>
      <c r="BU45" s="174">
        <v>0</v>
      </c>
      <c r="BV45" s="174"/>
      <c r="BW45" s="174"/>
      <c r="BX45" s="174">
        <v>0</v>
      </c>
      <c r="BY45" s="174"/>
      <c r="BZ45" s="174"/>
      <c r="CA45" s="174">
        <v>469200</v>
      </c>
      <c r="CB45" s="174"/>
      <c r="CC45" s="177">
        <v>66504</v>
      </c>
      <c r="CD45" s="177">
        <v>120000</v>
      </c>
    </row>
    <row r="46" spans="1:83" ht="14.65" customHeight="1" x14ac:dyDescent="0.45">
      <c r="A46" s="38">
        <f t="shared" si="8"/>
        <v>0</v>
      </c>
      <c r="B46" s="222">
        <v>5253</v>
      </c>
      <c r="C46" s="164" t="s">
        <v>196</v>
      </c>
      <c r="D46" s="165" t="s">
        <v>262</v>
      </c>
      <c r="E46" s="172"/>
      <c r="F46" s="172"/>
      <c r="G46" s="166">
        <v>13715.892133428555</v>
      </c>
      <c r="H46" s="164" t="s">
        <v>299</v>
      </c>
      <c r="I46" s="178">
        <v>9.2222222222222214</v>
      </c>
      <c r="J46" s="164">
        <v>1</v>
      </c>
      <c r="K46" s="164" t="s">
        <v>40</v>
      </c>
      <c r="L46" s="164" t="s">
        <v>319</v>
      </c>
      <c r="M46" s="166">
        <v>4327.03</v>
      </c>
      <c r="N46" s="165" t="s">
        <v>993</v>
      </c>
      <c r="O46" s="164">
        <v>2</v>
      </c>
      <c r="P46" s="164">
        <v>3</v>
      </c>
      <c r="Q46" s="164"/>
      <c r="R46" s="164"/>
      <c r="S46" s="164">
        <v>2</v>
      </c>
      <c r="T46" s="164"/>
      <c r="U46" s="164"/>
      <c r="V46" s="172"/>
      <c r="W46" s="172"/>
      <c r="X46" s="172"/>
      <c r="Y46" s="164" t="s">
        <v>40</v>
      </c>
      <c r="Z46" s="164" t="s">
        <v>40</v>
      </c>
      <c r="AA46" s="164" t="s">
        <v>40</v>
      </c>
      <c r="AB46" s="164"/>
      <c r="AC46" s="164"/>
      <c r="AD46" s="179"/>
      <c r="AE46" s="179"/>
      <c r="AF46" s="179"/>
      <c r="AG46" s="179" t="s">
        <v>56</v>
      </c>
      <c r="AH46" s="165" t="s">
        <v>40</v>
      </c>
      <c r="AI46" s="172"/>
      <c r="AJ46" s="191" t="s">
        <v>983</v>
      </c>
      <c r="AK46" s="194">
        <v>3</v>
      </c>
      <c r="AL46" s="195">
        <v>157.85078312664797</v>
      </c>
      <c r="AM46" s="182"/>
      <c r="AN46" s="183" t="s">
        <v>940</v>
      </c>
      <c r="AO46" s="165">
        <v>2021</v>
      </c>
      <c r="AP46" s="164" t="s">
        <v>384</v>
      </c>
      <c r="AQ46" s="165" t="s">
        <v>979</v>
      </c>
      <c r="AR46" s="164"/>
      <c r="AS46" s="164" t="s">
        <v>900</v>
      </c>
      <c r="AT46" s="164" t="s">
        <v>491</v>
      </c>
      <c r="AU46" s="184">
        <v>43837</v>
      </c>
      <c r="AV46" s="183" t="s">
        <v>619</v>
      </c>
      <c r="AW46" s="172"/>
      <c r="AX46" s="183" t="s">
        <v>771</v>
      </c>
      <c r="AY46" s="185" t="s">
        <v>948</v>
      </c>
      <c r="AZ46" s="185" t="s">
        <v>1041</v>
      </c>
      <c r="BA46" s="186" t="s">
        <v>40</v>
      </c>
      <c r="BB46" s="187"/>
      <c r="BC46" s="187"/>
      <c r="BD46" s="187"/>
      <c r="BE46" s="187"/>
      <c r="BF46" s="187"/>
      <c r="BG46" s="187"/>
      <c r="BH46" s="187">
        <f t="shared" si="9"/>
        <v>0</v>
      </c>
      <c r="BI46" s="188">
        <f t="shared" si="10"/>
        <v>375000</v>
      </c>
      <c r="BJ46" s="177">
        <v>375000</v>
      </c>
      <c r="BK46" s="174">
        <f t="shared" si="11"/>
        <v>375000</v>
      </c>
      <c r="BL46" s="174">
        <f t="shared" si="12"/>
        <v>375000</v>
      </c>
      <c r="BM46" s="174">
        <f t="shared" si="13"/>
        <v>0</v>
      </c>
      <c r="BN46" s="174"/>
      <c r="BO46" s="176" t="s">
        <v>40</v>
      </c>
      <c r="BP46" s="174"/>
      <c r="BQ46" s="174"/>
      <c r="BR46" s="174"/>
      <c r="BS46" s="174">
        <v>54632.5</v>
      </c>
      <c r="BT46" s="174">
        <v>183897.5</v>
      </c>
      <c r="BU46" s="174">
        <v>58970</v>
      </c>
      <c r="BV46" s="174"/>
      <c r="BW46" s="174"/>
      <c r="BX46" s="174">
        <v>0</v>
      </c>
      <c r="BY46" s="174"/>
      <c r="BZ46" s="174"/>
      <c r="CA46" s="174">
        <v>77500</v>
      </c>
      <c r="CB46" s="174"/>
      <c r="CC46" s="177">
        <v>0</v>
      </c>
      <c r="CD46" s="177">
        <v>210000</v>
      </c>
    </row>
    <row r="47" spans="1:83" ht="14.25" customHeight="1" x14ac:dyDescent="0.45">
      <c r="A47" s="38">
        <f t="shared" si="8"/>
        <v>0</v>
      </c>
      <c r="B47" s="222">
        <v>5191</v>
      </c>
      <c r="C47" s="164" t="s">
        <v>153</v>
      </c>
      <c r="D47" s="165" t="s">
        <v>262</v>
      </c>
      <c r="E47" s="172"/>
      <c r="F47" s="172"/>
      <c r="G47" s="166">
        <v>8192.5443412760396</v>
      </c>
      <c r="H47" s="164" t="s">
        <v>279</v>
      </c>
      <c r="I47" s="178">
        <v>7.333333333333333</v>
      </c>
      <c r="J47" s="164"/>
      <c r="K47" s="164" t="s">
        <v>40</v>
      </c>
      <c r="L47" s="164" t="s">
        <v>319</v>
      </c>
      <c r="M47" s="166">
        <v>7554.71</v>
      </c>
      <c r="N47" s="172" t="s">
        <v>1001</v>
      </c>
      <c r="O47" s="164">
        <v>3</v>
      </c>
      <c r="P47" s="164">
        <v>4</v>
      </c>
      <c r="Q47" s="164"/>
      <c r="R47" s="164"/>
      <c r="S47" s="164">
        <v>5</v>
      </c>
      <c r="T47" s="164"/>
      <c r="U47" s="164"/>
      <c r="V47" s="172"/>
      <c r="W47" s="172"/>
      <c r="X47" s="172" t="s">
        <v>40</v>
      </c>
      <c r="Y47" s="164" t="s">
        <v>40</v>
      </c>
      <c r="Z47" s="164" t="s">
        <v>40</v>
      </c>
      <c r="AA47" s="164" t="s">
        <v>40</v>
      </c>
      <c r="AB47" s="164"/>
      <c r="AC47" s="164"/>
      <c r="AD47" s="179"/>
      <c r="AE47" s="179"/>
      <c r="AF47" s="179"/>
      <c r="AG47" s="179" t="s">
        <v>56</v>
      </c>
      <c r="AH47" s="165" t="s">
        <v>40</v>
      </c>
      <c r="AI47" s="172"/>
      <c r="AJ47" s="191" t="s">
        <v>983</v>
      </c>
      <c r="AK47" s="194">
        <v>5</v>
      </c>
      <c r="AL47" s="195">
        <v>152.51744979331463</v>
      </c>
      <c r="AM47" s="182"/>
      <c r="AN47" s="183" t="s">
        <v>940</v>
      </c>
      <c r="AO47" s="165">
        <v>2021</v>
      </c>
      <c r="AP47" s="164" t="s">
        <v>352</v>
      </c>
      <c r="AQ47" s="165" t="s">
        <v>979</v>
      </c>
      <c r="AR47" s="164"/>
      <c r="AS47" s="164" t="s">
        <v>869</v>
      </c>
      <c r="AT47" s="164" t="s">
        <v>459</v>
      </c>
      <c r="AU47" s="184">
        <v>43840</v>
      </c>
      <c r="AV47" s="183" t="s">
        <v>576</v>
      </c>
      <c r="AW47" s="172" t="s">
        <v>40</v>
      </c>
      <c r="AX47" s="183" t="s">
        <v>729</v>
      </c>
      <c r="AY47" s="185" t="s">
        <v>945</v>
      </c>
      <c r="AZ47" s="185" t="s">
        <v>1040</v>
      </c>
      <c r="BA47" s="186" t="s">
        <v>40</v>
      </c>
      <c r="BB47" s="187"/>
      <c r="BC47" s="187"/>
      <c r="BD47" s="187"/>
      <c r="BE47" s="187"/>
      <c r="BF47" s="187"/>
      <c r="BG47" s="187"/>
      <c r="BH47" s="187">
        <f t="shared" si="9"/>
        <v>0</v>
      </c>
      <c r="BI47" s="188">
        <f t="shared" si="10"/>
        <v>374525.53</v>
      </c>
      <c r="BJ47" s="177">
        <v>394525.53</v>
      </c>
      <c r="BK47" s="174">
        <f t="shared" si="11"/>
        <v>374525.53</v>
      </c>
      <c r="BL47" s="174">
        <f t="shared" si="12"/>
        <v>394525.53</v>
      </c>
      <c r="BM47" s="174">
        <f t="shared" si="13"/>
        <v>0</v>
      </c>
      <c r="BN47" s="174"/>
      <c r="BO47" s="176" t="s">
        <v>40</v>
      </c>
      <c r="BP47" s="174"/>
      <c r="BQ47" s="174"/>
      <c r="BR47" s="174">
        <v>58560</v>
      </c>
      <c r="BS47" s="174">
        <v>191360.5</v>
      </c>
      <c r="BT47" s="174">
        <v>20000</v>
      </c>
      <c r="BU47" s="174">
        <v>15000</v>
      </c>
      <c r="BV47" s="174"/>
      <c r="BW47" s="174"/>
      <c r="BX47" s="174">
        <v>0</v>
      </c>
      <c r="BY47" s="174"/>
      <c r="BZ47" s="174"/>
      <c r="CA47" s="174">
        <v>89605.03</v>
      </c>
      <c r="CB47" s="174"/>
      <c r="CC47" s="177">
        <v>0</v>
      </c>
      <c r="CD47" s="177">
        <v>28641</v>
      </c>
      <c r="CE47" s="20">
        <v>20000</v>
      </c>
    </row>
    <row r="48" spans="1:83" ht="14.65" customHeight="1" x14ac:dyDescent="0.45">
      <c r="A48" s="38">
        <f t="shared" si="8"/>
        <v>0</v>
      </c>
      <c r="B48" s="222">
        <v>5270</v>
      </c>
      <c r="C48" s="164" t="s">
        <v>204</v>
      </c>
      <c r="D48" s="165" t="s">
        <v>262</v>
      </c>
      <c r="E48" s="172"/>
      <c r="F48" s="172"/>
      <c r="G48" s="166">
        <v>0</v>
      </c>
      <c r="H48" s="164" t="s">
        <v>294</v>
      </c>
      <c r="I48" s="178">
        <v>9</v>
      </c>
      <c r="J48" s="164"/>
      <c r="K48" s="164"/>
      <c r="L48" s="164"/>
      <c r="M48" s="166"/>
      <c r="N48" s="172" t="s">
        <v>993</v>
      </c>
      <c r="O48" s="164">
        <v>7</v>
      </c>
      <c r="P48" s="164">
        <v>6</v>
      </c>
      <c r="Q48" s="164"/>
      <c r="R48" s="164"/>
      <c r="S48" s="164">
        <v>4</v>
      </c>
      <c r="T48" s="164"/>
      <c r="U48" s="164" t="s">
        <v>12</v>
      </c>
      <c r="V48" s="172"/>
      <c r="W48" s="172"/>
      <c r="X48" s="172" t="s">
        <v>40</v>
      </c>
      <c r="Y48" s="164" t="s">
        <v>40</v>
      </c>
      <c r="Z48" s="164" t="s">
        <v>40</v>
      </c>
      <c r="AA48" s="164" t="s">
        <v>40</v>
      </c>
      <c r="AB48" s="164"/>
      <c r="AC48" s="164"/>
      <c r="AD48" s="179"/>
      <c r="AE48" s="179"/>
      <c r="AF48" s="179"/>
      <c r="AG48" s="179" t="s">
        <v>56</v>
      </c>
      <c r="AH48" s="165" t="s">
        <v>40</v>
      </c>
      <c r="AI48" s="172"/>
      <c r="AJ48" s="191" t="s">
        <v>983</v>
      </c>
      <c r="AK48" s="194">
        <v>6</v>
      </c>
      <c r="AL48" s="195">
        <v>151.73967201553683</v>
      </c>
      <c r="AM48" s="182"/>
      <c r="AN48" s="183" t="s">
        <v>940</v>
      </c>
      <c r="AO48" s="165">
        <v>2021</v>
      </c>
      <c r="AP48" s="164" t="s">
        <v>389</v>
      </c>
      <c r="AQ48" s="165" t="s">
        <v>979</v>
      </c>
      <c r="AR48" s="164"/>
      <c r="AS48" s="164"/>
      <c r="AT48" s="164" t="s">
        <v>496</v>
      </c>
      <c r="AU48" s="184">
        <v>43839</v>
      </c>
      <c r="AV48" s="183" t="s">
        <v>627</v>
      </c>
      <c r="AW48" s="172" t="s">
        <v>40</v>
      </c>
      <c r="AX48" s="183" t="s">
        <v>779</v>
      </c>
      <c r="AY48" s="185" t="s">
        <v>948</v>
      </c>
      <c r="AZ48" s="185" t="s">
        <v>1041</v>
      </c>
      <c r="BA48" s="186" t="s">
        <v>40</v>
      </c>
      <c r="BB48" s="187"/>
      <c r="BC48" s="187"/>
      <c r="BD48" s="187"/>
      <c r="BE48" s="187"/>
      <c r="BF48" s="187"/>
      <c r="BG48" s="187"/>
      <c r="BH48" s="187">
        <f t="shared" si="9"/>
        <v>0</v>
      </c>
      <c r="BI48" s="188">
        <f t="shared" si="10"/>
        <v>127325</v>
      </c>
      <c r="BJ48" s="177">
        <v>127325</v>
      </c>
      <c r="BK48" s="174">
        <f t="shared" si="11"/>
        <v>127325</v>
      </c>
      <c r="BL48" s="174">
        <f t="shared" si="12"/>
        <v>227325</v>
      </c>
      <c r="BM48" s="174">
        <f t="shared" si="13"/>
        <v>0</v>
      </c>
      <c r="BN48" s="174"/>
      <c r="BO48" s="176" t="s">
        <v>40</v>
      </c>
      <c r="BP48" s="174"/>
      <c r="BQ48" s="174"/>
      <c r="BR48" s="174"/>
      <c r="BS48" s="174"/>
      <c r="BT48" s="174">
        <v>0</v>
      </c>
      <c r="BU48" s="174">
        <v>0</v>
      </c>
      <c r="BV48" s="174"/>
      <c r="BW48" s="174"/>
      <c r="BX48" s="174">
        <v>0</v>
      </c>
      <c r="BY48" s="174"/>
      <c r="BZ48" s="174"/>
      <c r="CA48" s="174">
        <v>127325</v>
      </c>
      <c r="CB48" s="174"/>
      <c r="CC48" s="177">
        <v>100000</v>
      </c>
      <c r="CD48" s="177">
        <v>30000</v>
      </c>
    </row>
    <row r="49" spans="1:82" ht="14.65" customHeight="1" x14ac:dyDescent="0.45">
      <c r="A49" s="38">
        <f t="shared" si="8"/>
        <v>0</v>
      </c>
      <c r="B49" s="222">
        <v>5310</v>
      </c>
      <c r="C49" s="164" t="s">
        <v>228</v>
      </c>
      <c r="D49" s="165" t="s">
        <v>262</v>
      </c>
      <c r="E49" s="172"/>
      <c r="F49" s="172"/>
      <c r="G49" s="166">
        <v>341.60692685186314</v>
      </c>
      <c r="H49" s="164" t="s">
        <v>274</v>
      </c>
      <c r="I49" s="178">
        <v>8.1111111111111107</v>
      </c>
      <c r="J49" s="164"/>
      <c r="K49" s="164" t="s">
        <v>40</v>
      </c>
      <c r="L49" s="164" t="s">
        <v>312</v>
      </c>
      <c r="M49" s="166">
        <v>341.61</v>
      </c>
      <c r="N49" s="172" t="s">
        <v>1003</v>
      </c>
      <c r="O49" s="164">
        <v>6</v>
      </c>
      <c r="P49" s="164"/>
      <c r="Q49" s="164"/>
      <c r="R49" s="164"/>
      <c r="S49" s="164"/>
      <c r="T49" s="164"/>
      <c r="U49" s="164"/>
      <c r="V49" s="172"/>
      <c r="W49" s="172"/>
      <c r="X49" s="172"/>
      <c r="Y49" s="164" t="s">
        <v>40</v>
      </c>
      <c r="Z49" s="164" t="s">
        <v>40</v>
      </c>
      <c r="AA49" s="164"/>
      <c r="AB49" s="164"/>
      <c r="AC49" s="164"/>
      <c r="AD49" s="179"/>
      <c r="AE49" s="179"/>
      <c r="AF49" s="179"/>
      <c r="AG49" s="179" t="s">
        <v>56</v>
      </c>
      <c r="AH49" s="172" t="s">
        <v>40</v>
      </c>
      <c r="AI49" s="172"/>
      <c r="AJ49" s="191" t="s">
        <v>983</v>
      </c>
      <c r="AK49" s="194">
        <v>7</v>
      </c>
      <c r="AL49" s="195">
        <v>144.62856090442574</v>
      </c>
      <c r="AM49" s="182"/>
      <c r="AN49" s="183" t="s">
        <v>940</v>
      </c>
      <c r="AO49" s="165">
        <v>2021</v>
      </c>
      <c r="AP49" s="164" t="s">
        <v>405</v>
      </c>
      <c r="AQ49" s="165" t="s">
        <v>979</v>
      </c>
      <c r="AR49" s="164"/>
      <c r="AS49" s="164">
        <v>2086503039</v>
      </c>
      <c r="AT49" s="164" t="s">
        <v>512</v>
      </c>
      <c r="AU49" s="184">
        <v>43837</v>
      </c>
      <c r="AV49" s="183" t="s">
        <v>651</v>
      </c>
      <c r="AW49" s="172"/>
      <c r="AX49" s="183" t="s">
        <v>803</v>
      </c>
      <c r="AY49" s="185" t="s">
        <v>948</v>
      </c>
      <c r="AZ49" s="185" t="s">
        <v>1041</v>
      </c>
      <c r="BA49" s="186" t="s">
        <v>40</v>
      </c>
      <c r="BB49" s="187"/>
      <c r="BC49" s="187"/>
      <c r="BD49" s="187"/>
      <c r="BE49" s="187"/>
      <c r="BF49" s="187"/>
      <c r="BG49" s="187"/>
      <c r="BH49" s="187">
        <f t="shared" si="9"/>
        <v>0</v>
      </c>
      <c r="BI49" s="188">
        <f t="shared" si="10"/>
        <v>58000</v>
      </c>
      <c r="BJ49" s="177">
        <v>58000</v>
      </c>
      <c r="BK49" s="174">
        <f t="shared" si="11"/>
        <v>58000</v>
      </c>
      <c r="BL49" s="174">
        <f t="shared" si="12"/>
        <v>58000</v>
      </c>
      <c r="BM49" s="174">
        <f t="shared" si="13"/>
        <v>0</v>
      </c>
      <c r="BN49" s="174"/>
      <c r="BO49" s="176" t="s">
        <v>40</v>
      </c>
      <c r="BP49" s="174"/>
      <c r="BQ49" s="174"/>
      <c r="BR49" s="174"/>
      <c r="BS49" s="174"/>
      <c r="BT49" s="174">
        <v>5000</v>
      </c>
      <c r="BU49" s="174">
        <v>30000</v>
      </c>
      <c r="BV49" s="174"/>
      <c r="BW49" s="174"/>
      <c r="BX49" s="174">
        <v>0</v>
      </c>
      <c r="BY49" s="174"/>
      <c r="BZ49" s="174"/>
      <c r="CA49" s="174">
        <v>23000</v>
      </c>
      <c r="CB49" s="174"/>
      <c r="CC49" s="177">
        <v>0</v>
      </c>
      <c r="CD49" s="177">
        <v>14000</v>
      </c>
    </row>
    <row r="50" spans="1:82" ht="14.65" customHeight="1" x14ac:dyDescent="0.45">
      <c r="A50" s="38">
        <f t="shared" si="8"/>
        <v>0</v>
      </c>
      <c r="B50" s="222">
        <v>5297</v>
      </c>
      <c r="C50" s="164" t="s">
        <v>220</v>
      </c>
      <c r="D50" s="165" t="s">
        <v>262</v>
      </c>
      <c r="E50" s="172"/>
      <c r="F50" s="172"/>
      <c r="G50" s="166">
        <v>16792.971834960801</v>
      </c>
      <c r="H50" s="164" t="s">
        <v>308</v>
      </c>
      <c r="I50" s="178">
        <v>4.1111111111111107</v>
      </c>
      <c r="J50" s="164"/>
      <c r="K50" s="164"/>
      <c r="L50" s="164" t="s">
        <v>312</v>
      </c>
      <c r="M50" s="166">
        <v>67.86</v>
      </c>
      <c r="N50" s="165"/>
      <c r="O50" s="164"/>
      <c r="P50" s="164"/>
      <c r="Q50" s="164"/>
      <c r="R50" s="164"/>
      <c r="S50" s="164"/>
      <c r="T50" s="164"/>
      <c r="U50" s="164"/>
      <c r="V50" s="172"/>
      <c r="W50" s="172"/>
      <c r="X50" s="172"/>
      <c r="Y50" s="164" t="s">
        <v>40</v>
      </c>
      <c r="Z50" s="164" t="s">
        <v>40</v>
      </c>
      <c r="AA50" s="164"/>
      <c r="AB50" s="164"/>
      <c r="AC50" s="164"/>
      <c r="AD50" s="179"/>
      <c r="AE50" s="179" t="s">
        <v>56</v>
      </c>
      <c r="AF50" s="179"/>
      <c r="AG50" s="179"/>
      <c r="AH50" s="172"/>
      <c r="AI50" s="172"/>
      <c r="AJ50" s="191" t="s">
        <v>983</v>
      </c>
      <c r="AK50" s="194">
        <v>9</v>
      </c>
      <c r="AL50" s="195">
        <v>141.46189423775905</v>
      </c>
      <c r="AM50" s="182"/>
      <c r="AN50" s="183" t="s">
        <v>940</v>
      </c>
      <c r="AO50" s="165">
        <v>2021</v>
      </c>
      <c r="AP50" s="164" t="s">
        <v>399</v>
      </c>
      <c r="AQ50" s="165" t="s">
        <v>1051</v>
      </c>
      <c r="AR50" s="164" t="s">
        <v>895</v>
      </c>
      <c r="AS50" s="164" t="s">
        <v>911</v>
      </c>
      <c r="AT50" s="164" t="s">
        <v>506</v>
      </c>
      <c r="AU50" s="184">
        <v>43839</v>
      </c>
      <c r="AV50" s="183" t="s">
        <v>643</v>
      </c>
      <c r="AW50" s="172"/>
      <c r="AX50" s="183" t="s">
        <v>795</v>
      </c>
      <c r="AY50" s="185" t="s">
        <v>948</v>
      </c>
      <c r="AZ50" s="185" t="s">
        <v>1041</v>
      </c>
      <c r="BA50" s="186" t="s">
        <v>40</v>
      </c>
      <c r="BB50" s="187"/>
      <c r="BC50" s="187"/>
      <c r="BD50" s="187"/>
      <c r="BE50" s="187"/>
      <c r="BF50" s="187"/>
      <c r="BG50" s="187"/>
      <c r="BH50" s="187">
        <f t="shared" si="9"/>
        <v>0</v>
      </c>
      <c r="BI50" s="188">
        <f t="shared" si="10"/>
        <v>307450</v>
      </c>
      <c r="BJ50" s="177">
        <v>307450</v>
      </c>
      <c r="BK50" s="174">
        <f t="shared" si="11"/>
        <v>307450</v>
      </c>
      <c r="BL50" s="174">
        <f t="shared" si="12"/>
        <v>342450</v>
      </c>
      <c r="BM50" s="174">
        <f t="shared" si="13"/>
        <v>0</v>
      </c>
      <c r="BN50" s="174"/>
      <c r="BO50" s="176" t="s">
        <v>40</v>
      </c>
      <c r="BP50" s="174"/>
      <c r="BQ50" s="174"/>
      <c r="BR50" s="174"/>
      <c r="BS50" s="174"/>
      <c r="BT50" s="174">
        <v>274825</v>
      </c>
      <c r="BU50" s="174">
        <v>0</v>
      </c>
      <c r="BV50" s="174"/>
      <c r="BW50" s="174"/>
      <c r="BX50" s="174">
        <v>0</v>
      </c>
      <c r="BY50" s="174"/>
      <c r="BZ50" s="174"/>
      <c r="CA50" s="174">
        <v>0</v>
      </c>
      <c r="CB50" s="174">
        <v>32625</v>
      </c>
      <c r="CC50" s="177">
        <v>35000</v>
      </c>
      <c r="CD50" s="177">
        <v>15500</v>
      </c>
    </row>
    <row r="51" spans="1:82" ht="14.65" customHeight="1" x14ac:dyDescent="0.45">
      <c r="A51" s="38">
        <f t="shared" si="8"/>
        <v>0</v>
      </c>
      <c r="B51" s="222">
        <v>5301</v>
      </c>
      <c r="C51" s="164" t="s">
        <v>223</v>
      </c>
      <c r="D51" s="165" t="s">
        <v>262</v>
      </c>
      <c r="E51" s="172"/>
      <c r="F51" s="172"/>
      <c r="G51" s="166">
        <v>87.033588251848286</v>
      </c>
      <c r="H51" s="164" t="s">
        <v>274</v>
      </c>
      <c r="I51" s="178">
        <v>4.7777777777777777</v>
      </c>
      <c r="J51" s="164">
        <v>72.87</v>
      </c>
      <c r="K51" s="164" t="s">
        <v>40</v>
      </c>
      <c r="L51" s="164" t="s">
        <v>312</v>
      </c>
      <c r="M51" s="166">
        <v>87.03</v>
      </c>
      <c r="N51" s="172" t="s">
        <v>989</v>
      </c>
      <c r="O51" s="164">
        <v>12</v>
      </c>
      <c r="P51" s="164">
        <v>9</v>
      </c>
      <c r="Q51" s="164"/>
      <c r="R51" s="164"/>
      <c r="S51" s="164"/>
      <c r="T51" s="164"/>
      <c r="U51" s="164"/>
      <c r="V51" s="172"/>
      <c r="W51" s="172" t="s">
        <v>40</v>
      </c>
      <c r="X51" s="172"/>
      <c r="Y51" s="164" t="s">
        <v>40</v>
      </c>
      <c r="Z51" s="164"/>
      <c r="AA51" s="164"/>
      <c r="AB51" s="164"/>
      <c r="AC51" s="164"/>
      <c r="AD51" s="179"/>
      <c r="AE51" s="179"/>
      <c r="AF51" s="179"/>
      <c r="AG51" s="179"/>
      <c r="AH51" s="172"/>
      <c r="AI51" s="172"/>
      <c r="AJ51" s="191" t="s">
        <v>983</v>
      </c>
      <c r="AK51" s="194">
        <v>10</v>
      </c>
      <c r="AL51" s="195">
        <v>137.85078312664794</v>
      </c>
      <c r="AM51" s="182"/>
      <c r="AN51" s="183" t="s">
        <v>940</v>
      </c>
      <c r="AO51" s="165">
        <v>2021</v>
      </c>
      <c r="AP51" s="164" t="s">
        <v>402</v>
      </c>
      <c r="AQ51" s="165" t="s">
        <v>17</v>
      </c>
      <c r="AR51" s="164"/>
      <c r="AS51" s="164">
        <v>4355032118</v>
      </c>
      <c r="AT51" s="164" t="s">
        <v>509</v>
      </c>
      <c r="AU51" s="184">
        <v>43843</v>
      </c>
      <c r="AV51" s="183" t="s">
        <v>646</v>
      </c>
      <c r="AW51" s="172"/>
      <c r="AX51" s="183" t="s">
        <v>798</v>
      </c>
      <c r="AY51" s="185" t="s">
        <v>948</v>
      </c>
      <c r="AZ51" s="185" t="s">
        <v>1041</v>
      </c>
      <c r="BA51" s="186" t="s">
        <v>40</v>
      </c>
      <c r="BB51" s="187"/>
      <c r="BC51" s="187"/>
      <c r="BD51" s="187"/>
      <c r="BE51" s="187"/>
      <c r="BF51" s="187"/>
      <c r="BG51" s="187"/>
      <c r="BH51" s="187">
        <f t="shared" si="9"/>
        <v>0</v>
      </c>
      <c r="BI51" s="188">
        <f t="shared" si="10"/>
        <v>40500</v>
      </c>
      <c r="BJ51" s="177">
        <v>40500</v>
      </c>
      <c r="BK51" s="174">
        <f t="shared" si="11"/>
        <v>40500</v>
      </c>
      <c r="BL51" s="174">
        <f t="shared" si="12"/>
        <v>40500</v>
      </c>
      <c r="BM51" s="174">
        <f t="shared" si="13"/>
        <v>0</v>
      </c>
      <c r="BN51" s="174"/>
      <c r="BO51" s="176" t="s">
        <v>40</v>
      </c>
      <c r="BP51" s="174"/>
      <c r="BQ51" s="174">
        <v>40500</v>
      </c>
      <c r="BR51" s="174"/>
      <c r="BS51" s="174"/>
      <c r="BT51" s="174">
        <v>0</v>
      </c>
      <c r="BU51" s="174">
        <v>0</v>
      </c>
      <c r="BV51" s="174"/>
      <c r="BW51" s="174"/>
      <c r="BX51" s="174">
        <v>0</v>
      </c>
      <c r="BY51" s="174"/>
      <c r="BZ51" s="174"/>
      <c r="CA51" s="174">
        <v>0</v>
      </c>
      <c r="CB51" s="174"/>
      <c r="CC51" s="177">
        <v>0</v>
      </c>
      <c r="CD51" s="177">
        <v>3500</v>
      </c>
    </row>
    <row r="52" spans="1:82" ht="14.65" customHeight="1" x14ac:dyDescent="0.45">
      <c r="A52" s="38">
        <f t="shared" si="8"/>
        <v>0</v>
      </c>
      <c r="B52" s="222">
        <v>5337</v>
      </c>
      <c r="C52" s="164" t="s">
        <v>242</v>
      </c>
      <c r="D52" s="165" t="s">
        <v>262</v>
      </c>
      <c r="E52" s="172"/>
      <c r="F52" s="172"/>
      <c r="G52" s="166">
        <v>64.706719602525325</v>
      </c>
      <c r="H52" s="164" t="s">
        <v>274</v>
      </c>
      <c r="I52" s="178">
        <v>6.1111111111111107</v>
      </c>
      <c r="J52" s="164"/>
      <c r="K52" s="164" t="s">
        <v>40</v>
      </c>
      <c r="L52" s="164" t="s">
        <v>312</v>
      </c>
      <c r="M52" s="166">
        <v>64.709999999999994</v>
      </c>
      <c r="N52" s="172"/>
      <c r="O52" s="164"/>
      <c r="P52" s="164"/>
      <c r="Q52" s="164"/>
      <c r="R52" s="164"/>
      <c r="S52" s="164"/>
      <c r="T52" s="164"/>
      <c r="U52" s="164"/>
      <c r="V52" s="172"/>
      <c r="W52" s="172"/>
      <c r="X52" s="172"/>
      <c r="Y52" s="164" t="s">
        <v>40</v>
      </c>
      <c r="Z52" s="164"/>
      <c r="AA52" s="164"/>
      <c r="AB52" s="164"/>
      <c r="AC52" s="164"/>
      <c r="AD52" s="179"/>
      <c r="AE52" s="179"/>
      <c r="AF52" s="179"/>
      <c r="AG52" s="179"/>
      <c r="AH52" s="172"/>
      <c r="AI52" s="172"/>
      <c r="AJ52" s="191" t="s">
        <v>983</v>
      </c>
      <c r="AK52" s="194">
        <v>11</v>
      </c>
      <c r="AL52" s="195">
        <v>136.96189423775908</v>
      </c>
      <c r="AM52" s="182"/>
      <c r="AN52" s="183" t="s">
        <v>940</v>
      </c>
      <c r="AO52" s="165">
        <v>2021</v>
      </c>
      <c r="AP52" s="164" t="s">
        <v>412</v>
      </c>
      <c r="AQ52" s="165" t="s">
        <v>947</v>
      </c>
      <c r="AR52" s="164"/>
      <c r="AS52" s="164"/>
      <c r="AT52" s="164" t="s">
        <v>519</v>
      </c>
      <c r="AU52" s="184">
        <v>43840</v>
      </c>
      <c r="AV52" s="183" t="s">
        <v>665</v>
      </c>
      <c r="AW52" s="172"/>
      <c r="AX52" s="183" t="s">
        <v>817</v>
      </c>
      <c r="AY52" s="185" t="s">
        <v>948</v>
      </c>
      <c r="AZ52" s="185" t="s">
        <v>1041</v>
      </c>
      <c r="BA52" s="186" t="s">
        <v>40</v>
      </c>
      <c r="BB52" s="187"/>
      <c r="BC52" s="187"/>
      <c r="BD52" s="187"/>
      <c r="BE52" s="187"/>
      <c r="BF52" s="187"/>
      <c r="BG52" s="187"/>
      <c r="BH52" s="187"/>
      <c r="BI52" s="188"/>
      <c r="BJ52" s="177">
        <v>35750</v>
      </c>
      <c r="BK52" s="174">
        <f t="shared" si="11"/>
        <v>35750</v>
      </c>
      <c r="BL52" s="174">
        <f t="shared" si="12"/>
        <v>35750</v>
      </c>
      <c r="BM52" s="174">
        <f t="shared" si="13"/>
        <v>0</v>
      </c>
      <c r="BN52" s="174"/>
      <c r="BO52" s="176" t="s">
        <v>40</v>
      </c>
      <c r="BP52" s="174"/>
      <c r="BQ52" s="174"/>
      <c r="BR52" s="174"/>
      <c r="BS52" s="174"/>
      <c r="BT52" s="174">
        <v>0</v>
      </c>
      <c r="BU52" s="174">
        <v>0</v>
      </c>
      <c r="BV52" s="174"/>
      <c r="BW52" s="174"/>
      <c r="BX52" s="174">
        <v>35750</v>
      </c>
      <c r="BY52" s="174"/>
      <c r="BZ52" s="174"/>
      <c r="CA52" s="174">
        <v>0</v>
      </c>
      <c r="CB52" s="174"/>
      <c r="CC52" s="177">
        <v>0</v>
      </c>
      <c r="CD52" s="177">
        <v>10000</v>
      </c>
    </row>
    <row r="53" spans="1:82" ht="14.65" customHeight="1" x14ac:dyDescent="0.45">
      <c r="A53" s="38">
        <f t="shared" si="8"/>
        <v>0</v>
      </c>
      <c r="B53" s="222">
        <v>5284</v>
      </c>
      <c r="C53" s="164" t="s">
        <v>214</v>
      </c>
      <c r="D53" s="165" t="s">
        <v>262</v>
      </c>
      <c r="E53" s="172"/>
      <c r="F53" s="172"/>
      <c r="G53" s="166">
        <v>7.4070315635606621</v>
      </c>
      <c r="H53" s="164" t="s">
        <v>306</v>
      </c>
      <c r="I53" s="178">
        <v>5.5555555555555554</v>
      </c>
      <c r="J53" s="164"/>
      <c r="K53" s="164"/>
      <c r="L53" s="164" t="s">
        <v>319</v>
      </c>
      <c r="M53" s="166">
        <v>3.18</v>
      </c>
      <c r="N53" s="172"/>
      <c r="O53" s="164" t="s">
        <v>12</v>
      </c>
      <c r="P53" s="164"/>
      <c r="Q53" s="164"/>
      <c r="R53" s="164"/>
      <c r="S53" s="164"/>
      <c r="T53" s="164"/>
      <c r="U53" s="164"/>
      <c r="V53" s="174">
        <v>35000</v>
      </c>
      <c r="W53" s="172"/>
      <c r="X53" s="172"/>
      <c r="Y53" s="164" t="s">
        <v>40</v>
      </c>
      <c r="Z53" s="164" t="s">
        <v>40</v>
      </c>
      <c r="AA53" s="164"/>
      <c r="AB53" s="164" t="s">
        <v>40</v>
      </c>
      <c r="AC53" s="164"/>
      <c r="AD53" s="179"/>
      <c r="AE53" s="179"/>
      <c r="AF53" s="179" t="s">
        <v>56</v>
      </c>
      <c r="AG53" s="179"/>
      <c r="AH53" s="172"/>
      <c r="AI53" s="172"/>
      <c r="AJ53" s="191" t="s">
        <v>983</v>
      </c>
      <c r="AK53" s="194">
        <v>12</v>
      </c>
      <c r="AL53" s="195">
        <v>135.73967201553685</v>
      </c>
      <c r="AM53" s="182"/>
      <c r="AN53" s="183" t="s">
        <v>940</v>
      </c>
      <c r="AO53" s="165">
        <v>2021</v>
      </c>
      <c r="AP53" s="164" t="s">
        <v>395</v>
      </c>
      <c r="AQ53" s="165" t="s">
        <v>1050</v>
      </c>
      <c r="AR53" s="164"/>
      <c r="AS53" s="164" t="s">
        <v>909</v>
      </c>
      <c r="AT53" s="164" t="s">
        <v>502</v>
      </c>
      <c r="AU53" s="184">
        <v>43840</v>
      </c>
      <c r="AV53" s="183" t="s">
        <v>637</v>
      </c>
      <c r="AW53" s="172"/>
      <c r="AX53" s="183" t="s">
        <v>789</v>
      </c>
      <c r="AY53" s="185" t="s">
        <v>948</v>
      </c>
      <c r="AZ53" s="185" t="s">
        <v>1041</v>
      </c>
      <c r="BA53" s="186" t="s">
        <v>40</v>
      </c>
      <c r="BB53" s="187"/>
      <c r="BC53" s="187"/>
      <c r="BD53" s="187"/>
      <c r="BE53" s="187"/>
      <c r="BF53" s="187"/>
      <c r="BG53" s="187"/>
      <c r="BH53" s="187">
        <f>SUM(BB53:BG53)</f>
        <v>0</v>
      </c>
      <c r="BI53" s="188">
        <f>BK53-BH53</f>
        <v>82000</v>
      </c>
      <c r="BJ53" s="177">
        <v>82000</v>
      </c>
      <c r="BK53" s="174">
        <f t="shared" si="11"/>
        <v>82000</v>
      </c>
      <c r="BL53" s="174">
        <f t="shared" si="12"/>
        <v>82000</v>
      </c>
      <c r="BM53" s="174">
        <f t="shared" si="13"/>
        <v>0</v>
      </c>
      <c r="BN53" s="174"/>
      <c r="BO53" s="176" t="s">
        <v>40</v>
      </c>
      <c r="BP53" s="174"/>
      <c r="BQ53" s="174"/>
      <c r="BR53" s="174"/>
      <c r="BS53" s="174"/>
      <c r="BT53" s="174">
        <v>54000</v>
      </c>
      <c r="BU53" s="174">
        <v>0</v>
      </c>
      <c r="BV53" s="174"/>
      <c r="BW53" s="174"/>
      <c r="BX53" s="174">
        <v>28000</v>
      </c>
      <c r="BY53" s="174"/>
      <c r="BZ53" s="174"/>
      <c r="CA53" s="174">
        <v>0</v>
      </c>
      <c r="CB53" s="174"/>
      <c r="CC53" s="177">
        <v>0</v>
      </c>
      <c r="CD53" s="177">
        <v>10000</v>
      </c>
    </row>
    <row r="54" spans="1:82" ht="14.65" customHeight="1" x14ac:dyDescent="0.45">
      <c r="A54" s="38">
        <f t="shared" si="8"/>
        <v>0</v>
      </c>
      <c r="B54" s="222">
        <v>5336</v>
      </c>
      <c r="C54" s="164" t="s">
        <v>241</v>
      </c>
      <c r="D54" s="165" t="s">
        <v>262</v>
      </c>
      <c r="E54" s="172"/>
      <c r="F54" s="172"/>
      <c r="G54" s="166">
        <v>0</v>
      </c>
      <c r="H54" s="164"/>
      <c r="I54" s="178">
        <v>6.1111111111111107</v>
      </c>
      <c r="J54" s="164"/>
      <c r="K54" s="164" t="s">
        <v>40</v>
      </c>
      <c r="L54" s="164"/>
      <c r="M54" s="166"/>
      <c r="N54" s="165" t="s">
        <v>988</v>
      </c>
      <c r="O54" s="164">
        <v>13</v>
      </c>
      <c r="P54" s="164"/>
      <c r="Q54" s="164"/>
      <c r="R54" s="164"/>
      <c r="S54" s="164"/>
      <c r="T54" s="164"/>
      <c r="U54" s="164"/>
      <c r="V54" s="172"/>
      <c r="W54" s="172"/>
      <c r="X54" s="172"/>
      <c r="Y54" s="164" t="s">
        <v>40</v>
      </c>
      <c r="Z54" s="164" t="s">
        <v>40</v>
      </c>
      <c r="AA54" s="164"/>
      <c r="AB54" s="164"/>
      <c r="AC54" s="164"/>
      <c r="AD54" s="179"/>
      <c r="AE54" s="179"/>
      <c r="AF54" s="179" t="s">
        <v>56</v>
      </c>
      <c r="AG54" s="179"/>
      <c r="AH54" s="172"/>
      <c r="AI54" s="172"/>
      <c r="AJ54" s="191" t="s">
        <v>982</v>
      </c>
      <c r="AK54" s="194">
        <v>14</v>
      </c>
      <c r="AL54" s="195">
        <v>129.96189423775905</v>
      </c>
      <c r="AM54" s="182"/>
      <c r="AN54" s="183" t="s">
        <v>940</v>
      </c>
      <c r="AO54" s="165">
        <v>2021</v>
      </c>
      <c r="AP54" s="164" t="s">
        <v>371</v>
      </c>
      <c r="AQ54" s="165" t="s">
        <v>1051</v>
      </c>
      <c r="AR54" s="164" t="s">
        <v>886</v>
      </c>
      <c r="AS54" s="164" t="s">
        <v>887</v>
      </c>
      <c r="AT54" s="164" t="s">
        <v>478</v>
      </c>
      <c r="AU54" s="184">
        <v>43839</v>
      </c>
      <c r="AV54" s="183" t="s">
        <v>664</v>
      </c>
      <c r="AW54" s="172"/>
      <c r="AX54" s="183" t="s">
        <v>816</v>
      </c>
      <c r="AY54" s="185" t="s">
        <v>948</v>
      </c>
      <c r="AZ54" s="185" t="s">
        <v>1041</v>
      </c>
      <c r="BA54" s="186" t="s">
        <v>40</v>
      </c>
      <c r="BB54" s="187"/>
      <c r="BC54" s="187"/>
      <c r="BD54" s="187"/>
      <c r="BE54" s="187"/>
      <c r="BF54" s="187"/>
      <c r="BG54" s="187"/>
      <c r="BH54" s="187"/>
      <c r="BI54" s="188"/>
      <c r="BJ54" s="177">
        <v>23400</v>
      </c>
      <c r="BK54" s="174">
        <f t="shared" si="11"/>
        <v>23400</v>
      </c>
      <c r="BL54" s="174">
        <f t="shared" si="12"/>
        <v>23400</v>
      </c>
      <c r="BM54" s="174">
        <f t="shared" si="13"/>
        <v>0</v>
      </c>
      <c r="BN54" s="174"/>
      <c r="BO54" s="176" t="s">
        <v>40</v>
      </c>
      <c r="BP54" s="174"/>
      <c r="BQ54" s="174"/>
      <c r="BR54" s="174"/>
      <c r="BS54" s="174"/>
      <c r="BT54" s="174">
        <v>23400</v>
      </c>
      <c r="BU54" s="174">
        <v>0</v>
      </c>
      <c r="BV54" s="174"/>
      <c r="BW54" s="174"/>
      <c r="BX54" s="174">
        <v>0</v>
      </c>
      <c r="BY54" s="174"/>
      <c r="BZ54" s="174"/>
      <c r="CA54" s="174">
        <v>0</v>
      </c>
      <c r="CB54" s="174"/>
      <c r="CC54" s="177">
        <v>0</v>
      </c>
      <c r="CD54" s="177">
        <v>0</v>
      </c>
    </row>
    <row r="55" spans="1:82" ht="14.65" customHeight="1" x14ac:dyDescent="0.45">
      <c r="A55" s="38">
        <f t="shared" si="8"/>
        <v>0</v>
      </c>
      <c r="B55" s="222">
        <v>4114</v>
      </c>
      <c r="C55" s="164" t="s">
        <v>111</v>
      </c>
      <c r="D55" s="165" t="s">
        <v>262</v>
      </c>
      <c r="E55" s="165"/>
      <c r="F55" s="165"/>
      <c r="G55" s="166">
        <v>0</v>
      </c>
      <c r="H55" s="164" t="s">
        <v>263</v>
      </c>
      <c r="I55" s="167">
        <v>2</v>
      </c>
      <c r="J55" s="164"/>
      <c r="K55" s="164"/>
      <c r="L55" s="164"/>
      <c r="M55" s="165"/>
      <c r="N55" s="165"/>
      <c r="O55" s="164"/>
      <c r="P55" s="164"/>
      <c r="Q55" s="164"/>
      <c r="R55" s="164"/>
      <c r="S55" s="164"/>
      <c r="T55" s="164"/>
      <c r="U55" s="164"/>
      <c r="V55" s="165"/>
      <c r="W55" s="165"/>
      <c r="X55" s="165"/>
      <c r="Y55" s="164" t="s">
        <v>40</v>
      </c>
      <c r="Z55" s="164" t="s">
        <v>40</v>
      </c>
      <c r="AA55" s="164"/>
      <c r="AB55" s="164" t="s">
        <v>40</v>
      </c>
      <c r="AC55" s="164"/>
      <c r="AD55" s="168"/>
      <c r="AE55" s="168"/>
      <c r="AF55" s="168" t="s">
        <v>56</v>
      </c>
      <c r="AG55" s="168"/>
      <c r="AH55" s="165"/>
      <c r="AI55" s="165"/>
      <c r="AJ55" s="191" t="s">
        <v>982</v>
      </c>
      <c r="AK55" s="194">
        <v>16</v>
      </c>
      <c r="AL55" s="195">
        <v>115.4063386822035</v>
      </c>
      <c r="AM55" s="165"/>
      <c r="AN55" s="183" t="s">
        <v>940</v>
      </c>
      <c r="AO55" s="165">
        <v>2021</v>
      </c>
      <c r="AP55" s="164" t="s">
        <v>325</v>
      </c>
      <c r="AQ55" s="165" t="s">
        <v>1050</v>
      </c>
      <c r="AR55" s="164"/>
      <c r="AS55" s="164" t="s">
        <v>838</v>
      </c>
      <c r="AT55" s="164" t="s">
        <v>432</v>
      </c>
      <c r="AU55" s="184">
        <v>43840</v>
      </c>
      <c r="AV55" s="183" t="s">
        <v>533</v>
      </c>
      <c r="AW55" s="165"/>
      <c r="AX55" s="183" t="s">
        <v>686</v>
      </c>
      <c r="AY55" s="185" t="s">
        <v>948</v>
      </c>
      <c r="AZ55" s="185" t="s">
        <v>1041</v>
      </c>
      <c r="BA55" s="173" t="s">
        <v>40</v>
      </c>
      <c r="BB55" s="164"/>
      <c r="BC55" s="164"/>
      <c r="BD55" s="164"/>
      <c r="BE55" s="164"/>
      <c r="BF55" s="164"/>
      <c r="BG55" s="164"/>
      <c r="BH55" s="187">
        <f>SUM(BB55:BG55)</f>
        <v>0</v>
      </c>
      <c r="BI55" s="188">
        <f>BK55-BH55</f>
        <v>18000</v>
      </c>
      <c r="BJ55" s="177">
        <v>18000</v>
      </c>
      <c r="BK55" s="174">
        <f t="shared" si="11"/>
        <v>18000</v>
      </c>
      <c r="BL55" s="174">
        <f t="shared" si="12"/>
        <v>18000</v>
      </c>
      <c r="BM55" s="174">
        <f t="shared" si="13"/>
        <v>0</v>
      </c>
      <c r="BN55" s="174"/>
      <c r="BO55" s="176" t="s">
        <v>40</v>
      </c>
      <c r="BP55" s="174"/>
      <c r="BQ55" s="174"/>
      <c r="BR55" s="174"/>
      <c r="BS55" s="174"/>
      <c r="BT55" s="174">
        <v>18000</v>
      </c>
      <c r="BU55" s="174">
        <v>0</v>
      </c>
      <c r="BV55" s="174"/>
      <c r="BW55" s="174"/>
      <c r="BX55" s="174">
        <v>0</v>
      </c>
      <c r="BY55" s="174"/>
      <c r="BZ55" s="174"/>
      <c r="CA55" s="174">
        <v>0</v>
      </c>
      <c r="CB55" s="174"/>
      <c r="CC55" s="177">
        <v>0</v>
      </c>
      <c r="CD55" s="177">
        <v>55000</v>
      </c>
    </row>
    <row r="56" spans="1:82" ht="14.65" customHeight="1" x14ac:dyDescent="0.45">
      <c r="A56" s="38">
        <f t="shared" si="8"/>
        <v>0</v>
      </c>
      <c r="B56" s="222">
        <v>5352</v>
      </c>
      <c r="C56" s="164" t="s">
        <v>246</v>
      </c>
      <c r="D56" s="165" t="s">
        <v>262</v>
      </c>
      <c r="E56" s="172"/>
      <c r="F56" s="172"/>
      <c r="G56" s="166">
        <v>0</v>
      </c>
      <c r="H56" s="164"/>
      <c r="I56" s="178"/>
      <c r="J56" s="164"/>
      <c r="K56" s="164"/>
      <c r="L56" s="164"/>
      <c r="M56" s="166"/>
      <c r="N56" s="165"/>
      <c r="O56" s="164"/>
      <c r="P56" s="164"/>
      <c r="Q56" s="164"/>
      <c r="R56" s="164"/>
      <c r="S56" s="164"/>
      <c r="T56" s="164"/>
      <c r="U56" s="164"/>
      <c r="V56" s="172"/>
      <c r="W56" s="172"/>
      <c r="X56" s="172"/>
      <c r="Y56" s="164" t="s">
        <v>40</v>
      </c>
      <c r="Z56" s="164"/>
      <c r="AA56" s="164" t="s">
        <v>40</v>
      </c>
      <c r="AB56" s="164"/>
      <c r="AC56" s="164"/>
      <c r="AD56" s="179"/>
      <c r="AE56" s="179"/>
      <c r="AF56" s="179"/>
      <c r="AG56" s="179"/>
      <c r="AH56" s="172" t="s">
        <v>40</v>
      </c>
      <c r="AI56" s="172"/>
      <c r="AJ56" s="191" t="s">
        <v>985</v>
      </c>
      <c r="AK56" s="194"/>
      <c r="AL56" s="195"/>
      <c r="AM56" s="182"/>
      <c r="AN56" s="183" t="s">
        <v>940</v>
      </c>
      <c r="AO56" s="165">
        <v>2021</v>
      </c>
      <c r="AP56" s="164" t="s">
        <v>416</v>
      </c>
      <c r="AQ56" s="165" t="s">
        <v>1053</v>
      </c>
      <c r="AR56" s="164" t="s">
        <v>928</v>
      </c>
      <c r="AS56" s="164">
        <v>4356594638</v>
      </c>
      <c r="AT56" s="164" t="s">
        <v>523</v>
      </c>
      <c r="AU56" s="184">
        <v>43838</v>
      </c>
      <c r="AV56" s="183" t="s">
        <v>669</v>
      </c>
      <c r="AW56" s="172"/>
      <c r="AX56" s="183" t="s">
        <v>821</v>
      </c>
      <c r="AY56" s="185" t="s">
        <v>948</v>
      </c>
      <c r="AZ56" s="185" t="s">
        <v>1041</v>
      </c>
      <c r="BA56" s="186" t="s">
        <v>40</v>
      </c>
      <c r="BB56" s="187"/>
      <c r="BC56" s="187"/>
      <c r="BD56" s="187"/>
      <c r="BE56" s="187"/>
      <c r="BF56" s="187"/>
      <c r="BG56" s="187"/>
      <c r="BH56" s="187">
        <f>SUM(BB56:BG56)</f>
        <v>0</v>
      </c>
      <c r="BI56" s="188">
        <f>BK56-BH56</f>
        <v>20000</v>
      </c>
      <c r="BJ56" s="177">
        <v>20000</v>
      </c>
      <c r="BK56" s="174">
        <f t="shared" si="11"/>
        <v>20000</v>
      </c>
      <c r="BL56" s="174">
        <f t="shared" si="12"/>
        <v>20000</v>
      </c>
      <c r="BM56" s="174">
        <f t="shared" si="13"/>
        <v>0</v>
      </c>
      <c r="BN56" s="174"/>
      <c r="BO56" s="176" t="s">
        <v>40</v>
      </c>
      <c r="BP56" s="174">
        <v>15000</v>
      </c>
      <c r="BQ56" s="174"/>
      <c r="BR56" s="174"/>
      <c r="BS56" s="174"/>
      <c r="BT56" s="174">
        <v>0</v>
      </c>
      <c r="BU56" s="174">
        <v>0</v>
      </c>
      <c r="BV56" s="174"/>
      <c r="BW56" s="174"/>
      <c r="BX56" s="174">
        <v>0</v>
      </c>
      <c r="BY56" s="174"/>
      <c r="BZ56" s="174"/>
      <c r="CA56" s="174">
        <v>5000</v>
      </c>
      <c r="CB56" s="174"/>
      <c r="CC56" s="177">
        <v>0</v>
      </c>
      <c r="CD56" s="177">
        <v>0</v>
      </c>
    </row>
    <row r="57" spans="1:82" ht="14.65" customHeight="1" x14ac:dyDescent="0.45">
      <c r="A57" s="38">
        <f t="shared" si="8"/>
        <v>40000</v>
      </c>
      <c r="B57" s="226">
        <v>5319</v>
      </c>
      <c r="C57" s="164" t="s">
        <v>233</v>
      </c>
      <c r="D57" s="165" t="s">
        <v>262</v>
      </c>
      <c r="E57" s="172"/>
      <c r="F57" s="172"/>
      <c r="G57" s="166">
        <v>113.8711826691747</v>
      </c>
      <c r="H57" s="164" t="s">
        <v>294</v>
      </c>
      <c r="I57" s="178">
        <v>6.4444444444444446</v>
      </c>
      <c r="J57" s="164"/>
      <c r="K57" s="164"/>
      <c r="L57" s="164" t="s">
        <v>319</v>
      </c>
      <c r="M57" s="166">
        <v>67.95</v>
      </c>
      <c r="N57" s="172" t="s">
        <v>996</v>
      </c>
      <c r="O57" s="164">
        <v>9</v>
      </c>
      <c r="P57" s="164"/>
      <c r="Q57" s="164">
        <v>3</v>
      </c>
      <c r="R57" s="164"/>
      <c r="S57" s="164"/>
      <c r="T57" s="164"/>
      <c r="U57" s="164"/>
      <c r="V57" s="174">
        <v>40000</v>
      </c>
      <c r="W57" s="172"/>
      <c r="X57" s="172"/>
      <c r="Y57" s="164" t="s">
        <v>40</v>
      </c>
      <c r="Z57" s="164" t="s">
        <v>40</v>
      </c>
      <c r="AA57" s="164"/>
      <c r="AB57" s="164"/>
      <c r="AC57" s="164"/>
      <c r="AD57" s="179"/>
      <c r="AE57" s="179"/>
      <c r="AF57" s="179"/>
      <c r="AG57" s="179" t="s">
        <v>56</v>
      </c>
      <c r="AH57" s="165" t="s">
        <v>40</v>
      </c>
      <c r="AI57" s="172"/>
      <c r="AJ57" s="191" t="s">
        <v>983</v>
      </c>
      <c r="AK57" s="194">
        <v>4</v>
      </c>
      <c r="AL57" s="195">
        <v>154.40633868220351</v>
      </c>
      <c r="AM57" s="182"/>
      <c r="AN57" s="183" t="s">
        <v>940</v>
      </c>
      <c r="AO57" s="165">
        <v>2021</v>
      </c>
      <c r="AP57" s="164" t="s">
        <v>325</v>
      </c>
      <c r="AQ57" s="165" t="s">
        <v>1050</v>
      </c>
      <c r="AR57" s="164"/>
      <c r="AS57" s="164" t="s">
        <v>838</v>
      </c>
      <c r="AT57" s="164" t="s">
        <v>432</v>
      </c>
      <c r="AU57" s="184">
        <v>43840</v>
      </c>
      <c r="AV57" s="183" t="s">
        <v>656</v>
      </c>
      <c r="AW57" s="172" t="s">
        <v>40</v>
      </c>
      <c r="AX57" s="183" t="s">
        <v>808</v>
      </c>
      <c r="AY57" s="185" t="s">
        <v>948</v>
      </c>
      <c r="AZ57" s="185" t="s">
        <v>1041</v>
      </c>
      <c r="BA57" s="186" t="s">
        <v>40</v>
      </c>
      <c r="BB57" s="187"/>
      <c r="BC57" s="187"/>
      <c r="BD57" s="187"/>
      <c r="BE57" s="187"/>
      <c r="BF57" s="187"/>
      <c r="BG57" s="187"/>
      <c r="BH57" s="187">
        <f>SUM(BB57:BG57)</f>
        <v>0</v>
      </c>
      <c r="BI57" s="188">
        <f>BK57-BH57</f>
        <v>174336.34</v>
      </c>
      <c r="BJ57" s="177">
        <v>214336.34</v>
      </c>
      <c r="BK57" s="174">
        <f t="shared" si="11"/>
        <v>174336.34</v>
      </c>
      <c r="BL57" s="174">
        <f t="shared" si="12"/>
        <v>302532.33999999997</v>
      </c>
      <c r="BM57" s="174">
        <f t="shared" si="13"/>
        <v>40000</v>
      </c>
      <c r="BN57" s="174" t="s">
        <v>1026</v>
      </c>
      <c r="BO57" s="176" t="s">
        <v>40</v>
      </c>
      <c r="BP57" s="174">
        <v>164336.34</v>
      </c>
      <c r="BQ57" s="174"/>
      <c r="BR57" s="174"/>
      <c r="BS57" s="174"/>
      <c r="BT57" s="174">
        <v>10000</v>
      </c>
      <c r="BU57" s="174">
        <v>0</v>
      </c>
      <c r="BV57" s="174"/>
      <c r="BW57" s="174"/>
      <c r="BX57" s="174">
        <v>0</v>
      </c>
      <c r="BY57" s="174"/>
      <c r="BZ57" s="174"/>
      <c r="CA57" s="174">
        <v>0</v>
      </c>
      <c r="CB57" s="174"/>
      <c r="CC57" s="177">
        <v>88196</v>
      </c>
      <c r="CD57" s="177">
        <v>30300</v>
      </c>
    </row>
    <row r="58" spans="1:82" ht="14.65" customHeight="1" x14ac:dyDescent="0.45">
      <c r="A58" s="38">
        <f t="shared" si="8"/>
        <v>46500</v>
      </c>
      <c r="B58" s="226">
        <v>5324</v>
      </c>
      <c r="C58" s="164" t="s">
        <v>236</v>
      </c>
      <c r="D58" s="165" t="s">
        <v>262</v>
      </c>
      <c r="E58" s="172"/>
      <c r="F58" s="172"/>
      <c r="G58" s="166">
        <v>402.89752279529284</v>
      </c>
      <c r="H58" s="164" t="s">
        <v>961</v>
      </c>
      <c r="I58" s="178">
        <v>5.4444444444444446</v>
      </c>
      <c r="J58" s="164"/>
      <c r="K58" s="164"/>
      <c r="L58" s="164"/>
      <c r="M58" s="166"/>
      <c r="N58" s="165" t="s">
        <v>990</v>
      </c>
      <c r="O58" s="164">
        <v>1</v>
      </c>
      <c r="P58" s="164">
        <v>2</v>
      </c>
      <c r="Q58" s="164">
        <v>2</v>
      </c>
      <c r="R58" s="164"/>
      <c r="S58" s="164">
        <v>6</v>
      </c>
      <c r="T58" s="164"/>
      <c r="U58" s="164"/>
      <c r="V58" s="174">
        <v>95000</v>
      </c>
      <c r="W58" s="172"/>
      <c r="X58" s="172"/>
      <c r="Y58" s="164" t="s">
        <v>40</v>
      </c>
      <c r="Z58" s="164" t="s">
        <v>40</v>
      </c>
      <c r="AA58" s="164" t="s">
        <v>40</v>
      </c>
      <c r="AB58" s="164"/>
      <c r="AC58" s="164"/>
      <c r="AD58" s="179" t="s">
        <v>56</v>
      </c>
      <c r="AE58" s="179"/>
      <c r="AF58" s="179"/>
      <c r="AG58" s="179"/>
      <c r="AH58" s="165" t="s">
        <v>40</v>
      </c>
      <c r="AI58" s="172"/>
      <c r="AJ58" s="191" t="s">
        <v>983</v>
      </c>
      <c r="AK58" s="194">
        <v>8</v>
      </c>
      <c r="AL58" s="195">
        <v>143.18411645998128</v>
      </c>
      <c r="AM58" s="182"/>
      <c r="AN58" s="183" t="s">
        <v>940</v>
      </c>
      <c r="AO58" s="165">
        <v>2021</v>
      </c>
      <c r="AP58" s="164" t="s">
        <v>406</v>
      </c>
      <c r="AQ58" s="165" t="s">
        <v>1051</v>
      </c>
      <c r="AR58" s="164" t="s">
        <v>886</v>
      </c>
      <c r="AS58" s="164" t="s">
        <v>918</v>
      </c>
      <c r="AT58" s="164" t="s">
        <v>513</v>
      </c>
      <c r="AU58" s="184">
        <v>43838</v>
      </c>
      <c r="AV58" s="183" t="s">
        <v>659</v>
      </c>
      <c r="AW58" s="172" t="s">
        <v>40</v>
      </c>
      <c r="AX58" s="183" t="s">
        <v>811</v>
      </c>
      <c r="AY58" s="185" t="s">
        <v>945</v>
      </c>
      <c r="AZ58" s="185" t="s">
        <v>1040</v>
      </c>
      <c r="BA58" s="186" t="s">
        <v>40</v>
      </c>
      <c r="BB58" s="187"/>
      <c r="BC58" s="187"/>
      <c r="BD58" s="187"/>
      <c r="BE58" s="187"/>
      <c r="BF58" s="187"/>
      <c r="BG58" s="187"/>
      <c r="BH58" s="187">
        <f>SUM(BB58:BG58)</f>
        <v>0</v>
      </c>
      <c r="BI58" s="188">
        <f>BK58-BH58</f>
        <v>145000</v>
      </c>
      <c r="BJ58" s="177">
        <v>191500</v>
      </c>
      <c r="BK58" s="174">
        <f t="shared" si="11"/>
        <v>145000</v>
      </c>
      <c r="BL58" s="174">
        <f t="shared" si="12"/>
        <v>191500</v>
      </c>
      <c r="BM58" s="174">
        <f t="shared" si="13"/>
        <v>46500</v>
      </c>
      <c r="BN58" s="174" t="s">
        <v>1032</v>
      </c>
      <c r="BO58" s="176" t="s">
        <v>40</v>
      </c>
      <c r="BP58" s="174"/>
      <c r="BQ58" s="174"/>
      <c r="BR58" s="174"/>
      <c r="BS58" s="174"/>
      <c r="BT58" s="174">
        <v>42000</v>
      </c>
      <c r="BU58" s="174">
        <v>10000</v>
      </c>
      <c r="BV58" s="174"/>
      <c r="BW58" s="174"/>
      <c r="BX58" s="174">
        <v>0</v>
      </c>
      <c r="BY58" s="174"/>
      <c r="BZ58" s="174"/>
      <c r="CA58" s="174">
        <v>93000</v>
      </c>
      <c r="CB58" s="174"/>
      <c r="CC58" s="177">
        <v>0</v>
      </c>
      <c r="CD58" s="177">
        <v>2000</v>
      </c>
    </row>
    <row r="59" spans="1:82" ht="14.65" customHeight="1" x14ac:dyDescent="0.45">
      <c r="A59" s="38">
        <f t="shared" si="8"/>
        <v>150000</v>
      </c>
      <c r="B59" s="226">
        <v>5339</v>
      </c>
      <c r="C59" s="164" t="s">
        <v>243</v>
      </c>
      <c r="D59" s="165" t="s">
        <v>262</v>
      </c>
      <c r="E59" s="165"/>
      <c r="F59" s="165"/>
      <c r="G59" s="166">
        <v>0</v>
      </c>
      <c r="H59" s="164" t="s">
        <v>274</v>
      </c>
      <c r="I59" s="167">
        <v>2.5555555555555554</v>
      </c>
      <c r="J59" s="164"/>
      <c r="K59" s="164"/>
      <c r="L59" s="164" t="s">
        <v>312</v>
      </c>
      <c r="M59" s="165" t="s">
        <v>963</v>
      </c>
      <c r="N59" s="165"/>
      <c r="O59" s="164"/>
      <c r="P59" s="164"/>
      <c r="Q59" s="164"/>
      <c r="R59" s="164"/>
      <c r="S59" s="164"/>
      <c r="T59" s="164"/>
      <c r="U59" s="164"/>
      <c r="V59" s="165"/>
      <c r="W59" s="165"/>
      <c r="X59" s="165"/>
      <c r="Y59" s="164" t="s">
        <v>40</v>
      </c>
      <c r="Z59" s="164" t="s">
        <v>40</v>
      </c>
      <c r="AA59" s="164"/>
      <c r="AB59" s="164"/>
      <c r="AC59" s="164"/>
      <c r="AD59" s="168"/>
      <c r="AE59" s="168"/>
      <c r="AF59" s="168" t="s">
        <v>56</v>
      </c>
      <c r="AG59" s="168"/>
      <c r="AH59" s="165"/>
      <c r="AI59" s="165"/>
      <c r="AJ59" s="191" t="s">
        <v>983</v>
      </c>
      <c r="AK59" s="194">
        <v>13</v>
      </c>
      <c r="AL59" s="195">
        <v>133.85078312664794</v>
      </c>
      <c r="AM59" s="165"/>
      <c r="AN59" s="183" t="s">
        <v>940</v>
      </c>
      <c r="AO59" s="165">
        <v>2021</v>
      </c>
      <c r="AP59" s="164" t="s">
        <v>413</v>
      </c>
      <c r="AQ59" s="165" t="s">
        <v>1051</v>
      </c>
      <c r="AR59" s="164" t="s">
        <v>923</v>
      </c>
      <c r="AS59" s="164">
        <v>3853154676</v>
      </c>
      <c r="AT59" s="164" t="s">
        <v>520</v>
      </c>
      <c r="AU59" s="184">
        <v>43840</v>
      </c>
      <c r="AV59" s="183" t="s">
        <v>666</v>
      </c>
      <c r="AW59" s="165"/>
      <c r="AX59" s="183" t="s">
        <v>818</v>
      </c>
      <c r="AY59" s="185" t="s">
        <v>948</v>
      </c>
      <c r="AZ59" s="185" t="s">
        <v>1041</v>
      </c>
      <c r="BA59" s="173" t="s">
        <v>40</v>
      </c>
      <c r="BB59" s="164"/>
      <c r="BC59" s="164"/>
      <c r="BD59" s="164"/>
      <c r="BE59" s="164"/>
      <c r="BF59" s="164"/>
      <c r="BG59" s="164"/>
      <c r="BH59" s="187">
        <f>SUM(BB59:BG59)</f>
        <v>0</v>
      </c>
      <c r="BI59" s="188">
        <f>BK59-BH59</f>
        <v>50000</v>
      </c>
      <c r="BJ59" s="177">
        <v>200000</v>
      </c>
      <c r="BK59" s="174">
        <f t="shared" si="11"/>
        <v>50000</v>
      </c>
      <c r="BL59" s="174">
        <f t="shared" si="12"/>
        <v>200000</v>
      </c>
      <c r="BM59" s="174">
        <f t="shared" si="13"/>
        <v>150000</v>
      </c>
      <c r="BN59" s="174" t="s">
        <v>1037</v>
      </c>
      <c r="BO59" s="176" t="s">
        <v>40</v>
      </c>
      <c r="BP59" s="174"/>
      <c r="BQ59" s="174"/>
      <c r="BR59" s="174"/>
      <c r="BS59" s="174"/>
      <c r="BT59" s="174">
        <v>50000</v>
      </c>
      <c r="BU59" s="174">
        <v>0</v>
      </c>
      <c r="BV59" s="174"/>
      <c r="BW59" s="174"/>
      <c r="BX59" s="174">
        <v>0</v>
      </c>
      <c r="BY59" s="174"/>
      <c r="BZ59" s="174"/>
      <c r="CA59" s="174">
        <v>0</v>
      </c>
      <c r="CB59" s="174"/>
      <c r="CC59" s="177">
        <v>0</v>
      </c>
      <c r="CD59" s="177">
        <v>0</v>
      </c>
    </row>
    <row r="60" spans="1:82" ht="14.65" customHeight="1" x14ac:dyDescent="0.45">
      <c r="A60" s="38">
        <f t="shared" si="8"/>
        <v>0</v>
      </c>
      <c r="B60" s="222">
        <v>5354</v>
      </c>
      <c r="C60" s="164" t="s">
        <v>248</v>
      </c>
      <c r="D60" s="165" t="s">
        <v>262</v>
      </c>
      <c r="E60" s="172"/>
      <c r="F60" s="172"/>
      <c r="G60" s="166">
        <v>0</v>
      </c>
      <c r="H60" s="164"/>
      <c r="I60" s="178"/>
      <c r="J60" s="164"/>
      <c r="K60" s="164"/>
      <c r="L60" s="164"/>
      <c r="M60" s="166"/>
      <c r="N60" s="172"/>
      <c r="O60" s="164"/>
      <c r="P60" s="164"/>
      <c r="Q60" s="164"/>
      <c r="R60" s="164"/>
      <c r="S60" s="164"/>
      <c r="T60" s="164"/>
      <c r="U60" s="164"/>
      <c r="V60" s="172"/>
      <c r="W60" s="172"/>
      <c r="X60" s="172"/>
      <c r="Y60" s="164" t="s">
        <v>40</v>
      </c>
      <c r="Z60" s="164" t="s">
        <v>40</v>
      </c>
      <c r="AA60" s="164"/>
      <c r="AB60" s="164"/>
      <c r="AC60" s="164"/>
      <c r="AD60" s="179" t="s">
        <v>56</v>
      </c>
      <c r="AE60" s="179"/>
      <c r="AF60" s="179"/>
      <c r="AG60" s="179"/>
      <c r="AH60" s="172"/>
      <c r="AI60" s="172"/>
      <c r="AJ60" s="169" t="s">
        <v>985</v>
      </c>
      <c r="AK60" s="165"/>
      <c r="AL60" s="189"/>
      <c r="AM60" s="182"/>
      <c r="AN60" s="183" t="s">
        <v>944</v>
      </c>
      <c r="AO60" s="165">
        <v>2021</v>
      </c>
      <c r="AP60" s="164" t="s">
        <v>414</v>
      </c>
      <c r="AQ60" s="165" t="s">
        <v>1051</v>
      </c>
      <c r="AR60" s="164" t="s">
        <v>924</v>
      </c>
      <c r="AS60" s="164" t="s">
        <v>925</v>
      </c>
      <c r="AT60" s="164" t="s">
        <v>521</v>
      </c>
      <c r="AU60" s="184">
        <v>43839</v>
      </c>
      <c r="AV60" s="183" t="s">
        <v>671</v>
      </c>
      <c r="AW60" s="172"/>
      <c r="AX60" s="183" t="s">
        <v>12</v>
      </c>
      <c r="AY60" s="185" t="s">
        <v>948</v>
      </c>
      <c r="AZ60" s="185" t="s">
        <v>1041</v>
      </c>
      <c r="BA60" s="186" t="s">
        <v>40</v>
      </c>
      <c r="BB60" s="187"/>
      <c r="BC60" s="187"/>
      <c r="BD60" s="187"/>
      <c r="BE60" s="187"/>
      <c r="BF60" s="187"/>
      <c r="BG60" s="187"/>
      <c r="BH60" s="187"/>
      <c r="BI60" s="188"/>
      <c r="BJ60" s="177">
        <v>324082</v>
      </c>
      <c r="BK60" s="174">
        <f t="shared" si="11"/>
        <v>324082</v>
      </c>
      <c r="BL60" s="174">
        <f t="shared" si="12"/>
        <v>324082</v>
      </c>
      <c r="BM60" s="174">
        <f t="shared" si="13"/>
        <v>0</v>
      </c>
      <c r="BN60" s="174"/>
      <c r="BO60" s="176" t="s">
        <v>40</v>
      </c>
      <c r="BP60" s="174"/>
      <c r="BQ60" s="174"/>
      <c r="BR60" s="174"/>
      <c r="BS60" s="174"/>
      <c r="BT60" s="174">
        <v>162041</v>
      </c>
      <c r="BU60" s="174">
        <v>0</v>
      </c>
      <c r="BV60" s="174"/>
      <c r="BW60" s="174"/>
      <c r="BX60" s="174">
        <v>0</v>
      </c>
      <c r="BY60" s="174"/>
      <c r="BZ60" s="174">
        <v>162041</v>
      </c>
      <c r="CA60" s="174">
        <v>0</v>
      </c>
      <c r="CB60" s="174"/>
      <c r="CC60" s="177">
        <v>0</v>
      </c>
      <c r="CD60" s="177">
        <v>0</v>
      </c>
    </row>
    <row r="61" spans="1:82" ht="14.65" customHeight="1" x14ac:dyDescent="0.45">
      <c r="A61" s="38">
        <f t="shared" si="8"/>
        <v>0</v>
      </c>
      <c r="B61" s="222">
        <v>5368</v>
      </c>
      <c r="C61" s="164" t="s">
        <v>254</v>
      </c>
      <c r="D61" s="165" t="s">
        <v>262</v>
      </c>
      <c r="E61" s="172"/>
      <c r="F61" s="172"/>
      <c r="G61" s="166">
        <v>0</v>
      </c>
      <c r="H61" s="164"/>
      <c r="I61" s="178"/>
      <c r="J61" s="164"/>
      <c r="K61" s="164"/>
      <c r="L61" s="164"/>
      <c r="M61" s="166"/>
      <c r="N61" s="172"/>
      <c r="O61" s="164"/>
      <c r="P61" s="164"/>
      <c r="Q61" s="164"/>
      <c r="R61" s="164"/>
      <c r="S61" s="164"/>
      <c r="T61" s="164"/>
      <c r="U61" s="164"/>
      <c r="V61" s="172"/>
      <c r="W61" s="172" t="s">
        <v>40</v>
      </c>
      <c r="X61" s="172"/>
      <c r="Y61" s="164" t="s">
        <v>40</v>
      </c>
      <c r="Z61" s="164"/>
      <c r="AA61" s="164"/>
      <c r="AB61" s="164"/>
      <c r="AC61" s="164"/>
      <c r="AD61" s="179"/>
      <c r="AE61" s="179"/>
      <c r="AF61" s="179"/>
      <c r="AG61" s="179"/>
      <c r="AH61" s="172"/>
      <c r="AI61" s="172"/>
      <c r="AJ61" s="169" t="s">
        <v>985</v>
      </c>
      <c r="AK61" s="172"/>
      <c r="AL61" s="189"/>
      <c r="AM61" s="182"/>
      <c r="AN61" s="183" t="s">
        <v>944</v>
      </c>
      <c r="AO61" s="165">
        <v>2021</v>
      </c>
      <c r="AP61" s="164" t="s">
        <v>420</v>
      </c>
      <c r="AQ61" s="165" t="s">
        <v>1054</v>
      </c>
      <c r="AR61" s="164"/>
      <c r="AS61" s="164" t="s">
        <v>932</v>
      </c>
      <c r="AT61" s="164" t="s">
        <v>527</v>
      </c>
      <c r="AU61" s="184">
        <v>43839</v>
      </c>
      <c r="AV61" s="183" t="s">
        <v>677</v>
      </c>
      <c r="AW61" s="172"/>
      <c r="AX61" s="183" t="s">
        <v>828</v>
      </c>
      <c r="AY61" s="185" t="s">
        <v>948</v>
      </c>
      <c r="AZ61" s="185" t="s">
        <v>1041</v>
      </c>
      <c r="BA61" s="186" t="s">
        <v>40</v>
      </c>
      <c r="BB61" s="187"/>
      <c r="BC61" s="187"/>
      <c r="BD61" s="187"/>
      <c r="BE61" s="187"/>
      <c r="BF61" s="187"/>
      <c r="BG61" s="187"/>
      <c r="BH61" s="187">
        <f>SUM(BB61:BG61)</f>
        <v>0</v>
      </c>
      <c r="BI61" s="188">
        <f>BK61-BH61</f>
        <v>82971</v>
      </c>
      <c r="BJ61" s="177">
        <v>82971</v>
      </c>
      <c r="BK61" s="174">
        <f t="shared" si="11"/>
        <v>82971</v>
      </c>
      <c r="BL61" s="174">
        <f t="shared" si="12"/>
        <v>82971</v>
      </c>
      <c r="BM61" s="174">
        <f t="shared" si="13"/>
        <v>0</v>
      </c>
      <c r="BN61" s="174"/>
      <c r="BO61" s="176" t="s">
        <v>40</v>
      </c>
      <c r="BP61" s="174"/>
      <c r="BQ61" s="174">
        <v>82971</v>
      </c>
      <c r="BR61" s="174"/>
      <c r="BS61" s="174"/>
      <c r="BT61" s="174">
        <v>0</v>
      </c>
      <c r="BU61" s="174">
        <v>0</v>
      </c>
      <c r="BV61" s="174"/>
      <c r="BW61" s="174"/>
      <c r="BX61" s="174">
        <v>0</v>
      </c>
      <c r="BY61" s="174"/>
      <c r="BZ61" s="174"/>
      <c r="CA61" s="174">
        <v>0</v>
      </c>
      <c r="CB61" s="174"/>
      <c r="CC61" s="177">
        <v>0</v>
      </c>
      <c r="CD61" s="177">
        <v>34171</v>
      </c>
    </row>
    <row r="62" spans="1:82" ht="14.65" customHeight="1" x14ac:dyDescent="0.45">
      <c r="A62" s="38">
        <f t="shared" si="8"/>
        <v>0</v>
      </c>
      <c r="B62" s="222">
        <v>5373</v>
      </c>
      <c r="C62" s="164" t="s">
        <v>256</v>
      </c>
      <c r="D62" s="165" t="s">
        <v>262</v>
      </c>
      <c r="E62" s="172"/>
      <c r="F62" s="172"/>
      <c r="G62" s="166">
        <v>0</v>
      </c>
      <c r="H62" s="164"/>
      <c r="I62" s="178"/>
      <c r="J62" s="164"/>
      <c r="K62" s="164"/>
      <c r="L62" s="164"/>
      <c r="M62" s="166"/>
      <c r="N62" s="172"/>
      <c r="O62" s="164"/>
      <c r="P62" s="164"/>
      <c r="Q62" s="164"/>
      <c r="R62" s="164"/>
      <c r="S62" s="164"/>
      <c r="T62" s="164"/>
      <c r="U62" s="164"/>
      <c r="V62" s="172"/>
      <c r="W62" s="172"/>
      <c r="X62" s="172"/>
      <c r="Y62" s="164" t="s">
        <v>40</v>
      </c>
      <c r="Z62" s="164"/>
      <c r="AA62" s="164" t="s">
        <v>40</v>
      </c>
      <c r="AB62" s="164"/>
      <c r="AC62" s="164"/>
      <c r="AD62" s="179"/>
      <c r="AE62" s="179"/>
      <c r="AF62" s="179"/>
      <c r="AG62" s="179"/>
      <c r="AH62" s="172" t="s">
        <v>40</v>
      </c>
      <c r="AI62" s="172"/>
      <c r="AJ62" s="223" t="s">
        <v>985</v>
      </c>
      <c r="AK62" s="224"/>
      <c r="AL62" s="225"/>
      <c r="AM62" s="190"/>
      <c r="AN62" s="183" t="s">
        <v>944</v>
      </c>
      <c r="AO62" s="165">
        <v>2021</v>
      </c>
      <c r="AP62" s="164" t="s">
        <v>421</v>
      </c>
      <c r="AQ62" s="165" t="s">
        <v>1055</v>
      </c>
      <c r="AR62" s="164" t="s">
        <v>933</v>
      </c>
      <c r="AS62" s="164" t="s">
        <v>934</v>
      </c>
      <c r="AT62" s="164" t="s">
        <v>528</v>
      </c>
      <c r="AU62" s="184">
        <v>43839</v>
      </c>
      <c r="AV62" s="183" t="s">
        <v>679</v>
      </c>
      <c r="AW62" s="172"/>
      <c r="AX62" s="183" t="s">
        <v>830</v>
      </c>
      <c r="AY62" s="185" t="s">
        <v>948</v>
      </c>
      <c r="AZ62" s="185" t="s">
        <v>1041</v>
      </c>
      <c r="BA62" s="186" t="s">
        <v>40</v>
      </c>
      <c r="BB62" s="187"/>
      <c r="BC62" s="187"/>
      <c r="BD62" s="187"/>
      <c r="BE62" s="187"/>
      <c r="BF62" s="187"/>
      <c r="BG62" s="187"/>
      <c r="BH62" s="187">
        <f>SUM(BB62:BG62)</f>
        <v>0</v>
      </c>
      <c r="BI62" s="188">
        <f>BK62-BH62</f>
        <v>50000</v>
      </c>
      <c r="BJ62" s="177">
        <v>50000</v>
      </c>
      <c r="BK62" s="174">
        <f t="shared" si="11"/>
        <v>50000</v>
      </c>
      <c r="BL62" s="174">
        <f t="shared" si="12"/>
        <v>130000</v>
      </c>
      <c r="BM62" s="174">
        <f t="shared" si="13"/>
        <v>0</v>
      </c>
      <c r="BN62" s="174"/>
      <c r="BO62" s="176" t="s">
        <v>40</v>
      </c>
      <c r="BP62" s="174"/>
      <c r="BQ62" s="174"/>
      <c r="BR62" s="174"/>
      <c r="BS62" s="174"/>
      <c r="BT62" s="174">
        <v>50000</v>
      </c>
      <c r="BU62" s="174">
        <v>0</v>
      </c>
      <c r="BV62" s="174"/>
      <c r="BW62" s="174"/>
      <c r="BX62" s="174">
        <v>0</v>
      </c>
      <c r="BY62" s="174"/>
      <c r="BZ62" s="174"/>
      <c r="CA62" s="174">
        <v>0</v>
      </c>
      <c r="CB62" s="174"/>
      <c r="CC62" s="177">
        <v>80000</v>
      </c>
      <c r="CD62" s="177">
        <v>0</v>
      </c>
    </row>
    <row r="63" spans="1:82" ht="14.65" customHeight="1" x14ac:dyDescent="0.45">
      <c r="A63" s="38"/>
      <c r="B63" s="227">
        <v>5396</v>
      </c>
      <c r="C63" s="185" t="s">
        <v>1014</v>
      </c>
      <c r="D63" s="165" t="s">
        <v>262</v>
      </c>
      <c r="E63" s="185"/>
      <c r="F63" s="185"/>
      <c r="G63" s="181"/>
      <c r="H63" s="185"/>
      <c r="I63" s="228"/>
      <c r="J63" s="181"/>
      <c r="K63" s="229"/>
      <c r="L63" s="185"/>
      <c r="M63" s="181"/>
      <c r="N63" s="185"/>
      <c r="O63" s="229"/>
      <c r="P63" s="229"/>
      <c r="Q63" s="229"/>
      <c r="R63" s="229"/>
      <c r="S63" s="229"/>
      <c r="T63" s="229"/>
      <c r="U63" s="229"/>
      <c r="V63" s="185"/>
      <c r="W63" s="185"/>
      <c r="X63" s="185"/>
      <c r="Y63" s="229" t="s">
        <v>40</v>
      </c>
      <c r="Z63" s="229"/>
      <c r="AA63" s="229"/>
      <c r="AB63" s="229"/>
      <c r="AC63" s="229"/>
      <c r="AD63" s="229"/>
      <c r="AE63" s="229"/>
      <c r="AF63" s="229"/>
      <c r="AG63" s="229"/>
      <c r="AH63" s="185"/>
      <c r="AI63" s="185"/>
      <c r="AJ63" s="169" t="s">
        <v>985</v>
      </c>
      <c r="AK63" s="185"/>
      <c r="AL63" s="230"/>
      <c r="AM63" s="231"/>
      <c r="AN63" s="183" t="s">
        <v>944</v>
      </c>
      <c r="AO63" s="165"/>
      <c r="AP63" s="185" t="s">
        <v>1016</v>
      </c>
      <c r="AQ63" s="172" t="s">
        <v>1021</v>
      </c>
      <c r="AR63" s="185"/>
      <c r="AS63" s="185"/>
      <c r="AT63" s="185"/>
      <c r="AU63" s="232"/>
      <c r="AV63" s="185"/>
      <c r="AW63" s="185"/>
      <c r="AX63" s="185"/>
      <c r="AY63" s="185"/>
      <c r="AZ63" s="185" t="s">
        <v>1041</v>
      </c>
      <c r="BA63" s="173" t="s">
        <v>40</v>
      </c>
      <c r="BB63" s="187"/>
      <c r="BC63" s="187"/>
      <c r="BD63" s="187"/>
      <c r="BE63" s="187"/>
      <c r="BF63" s="187"/>
      <c r="BG63" s="187"/>
      <c r="BH63" s="187"/>
      <c r="BI63" s="188"/>
      <c r="BJ63" s="174">
        <v>176359</v>
      </c>
      <c r="BK63" s="174">
        <f t="shared" si="11"/>
        <v>176359</v>
      </c>
      <c r="BL63" s="174">
        <f t="shared" si="12"/>
        <v>176359</v>
      </c>
      <c r="BM63" s="174">
        <f t="shared" si="13"/>
        <v>0</v>
      </c>
      <c r="BN63" s="174"/>
      <c r="BO63" s="176" t="s">
        <v>40</v>
      </c>
      <c r="BP63" s="174">
        <v>176359</v>
      </c>
      <c r="BQ63" s="174"/>
      <c r="BR63" s="174"/>
      <c r="BS63" s="174"/>
      <c r="BT63" s="174">
        <v>0</v>
      </c>
      <c r="BU63" s="174">
        <v>0</v>
      </c>
      <c r="BV63" s="177"/>
      <c r="BW63" s="174"/>
      <c r="BX63" s="174">
        <v>0</v>
      </c>
      <c r="BY63" s="177"/>
      <c r="BZ63" s="177"/>
      <c r="CA63" s="174">
        <v>0</v>
      </c>
      <c r="CB63" s="177"/>
      <c r="CC63" s="177">
        <v>0</v>
      </c>
      <c r="CD63" s="177">
        <v>58786</v>
      </c>
    </row>
    <row r="64" spans="1:82" ht="14.65" customHeight="1" x14ac:dyDescent="0.45">
      <c r="A64" s="38"/>
      <c r="B64" s="227">
        <v>5401</v>
      </c>
      <c r="C64" s="185" t="s">
        <v>1015</v>
      </c>
      <c r="D64" s="165" t="s">
        <v>262</v>
      </c>
      <c r="E64" s="185"/>
      <c r="F64" s="185"/>
      <c r="G64" s="181"/>
      <c r="H64" s="185"/>
      <c r="I64" s="228"/>
      <c r="J64" s="181"/>
      <c r="K64" s="229"/>
      <c r="L64" s="185"/>
      <c r="M64" s="181"/>
      <c r="N64" s="185"/>
      <c r="O64" s="229"/>
      <c r="P64" s="229"/>
      <c r="Q64" s="229"/>
      <c r="R64" s="229"/>
      <c r="S64" s="229"/>
      <c r="T64" s="229"/>
      <c r="U64" s="229"/>
      <c r="V64" s="185"/>
      <c r="W64" s="185"/>
      <c r="X64" s="185"/>
      <c r="Y64" s="229" t="s">
        <v>40</v>
      </c>
      <c r="Z64" s="229"/>
      <c r="AA64" s="229"/>
      <c r="AB64" s="229"/>
      <c r="AC64" s="229"/>
      <c r="AD64" s="229"/>
      <c r="AE64" s="229"/>
      <c r="AF64" s="229"/>
      <c r="AG64" s="229"/>
      <c r="AH64" s="185"/>
      <c r="AI64" s="185"/>
      <c r="AJ64" s="169" t="s">
        <v>985</v>
      </c>
      <c r="AK64" s="185"/>
      <c r="AL64" s="230"/>
      <c r="AM64" s="231"/>
      <c r="AN64" s="183" t="s">
        <v>944</v>
      </c>
      <c r="AO64" s="165"/>
      <c r="AP64" s="185" t="s">
        <v>1017</v>
      </c>
      <c r="AQ64" s="172" t="s">
        <v>1021</v>
      </c>
      <c r="AR64" s="185"/>
      <c r="AS64" s="185"/>
      <c r="AT64" s="185"/>
      <c r="AU64" s="232"/>
      <c r="AV64" s="185"/>
      <c r="AW64" s="185"/>
      <c r="AX64" s="185"/>
      <c r="AY64" s="185"/>
      <c r="AZ64" s="185" t="s">
        <v>1041</v>
      </c>
      <c r="BA64" s="173" t="s">
        <v>40</v>
      </c>
      <c r="BB64" s="187"/>
      <c r="BC64" s="187"/>
      <c r="BD64" s="187"/>
      <c r="BE64" s="187"/>
      <c r="BF64" s="187"/>
      <c r="BG64" s="187"/>
      <c r="BH64" s="187"/>
      <c r="BI64" s="188"/>
      <c r="BJ64" s="174">
        <v>11036.46</v>
      </c>
      <c r="BK64" s="174">
        <f t="shared" si="11"/>
        <v>11036.46</v>
      </c>
      <c r="BL64" s="174">
        <f t="shared" si="12"/>
        <v>25082.559999999998</v>
      </c>
      <c r="BM64" s="174">
        <f t="shared" si="13"/>
        <v>0</v>
      </c>
      <c r="BN64" s="174"/>
      <c r="BO64" s="176" t="s">
        <v>40</v>
      </c>
      <c r="BP64" s="174">
        <v>11036.46</v>
      </c>
      <c r="BQ64" s="174"/>
      <c r="BR64" s="174"/>
      <c r="BS64" s="174"/>
      <c r="BT64" s="174">
        <v>0</v>
      </c>
      <c r="BU64" s="174">
        <v>0</v>
      </c>
      <c r="BV64" s="177"/>
      <c r="BW64" s="174"/>
      <c r="BX64" s="174">
        <v>0</v>
      </c>
      <c r="BY64" s="177"/>
      <c r="BZ64" s="177"/>
      <c r="CA64" s="174">
        <v>0</v>
      </c>
      <c r="CB64" s="177"/>
      <c r="CC64" s="177">
        <v>14046.1</v>
      </c>
      <c r="CD64" s="177">
        <v>5005.09</v>
      </c>
    </row>
    <row r="65" spans="1:84" ht="14.65" customHeight="1" x14ac:dyDescent="0.45">
      <c r="A65" s="38"/>
      <c r="B65" s="227">
        <v>5467</v>
      </c>
      <c r="C65" s="185" t="s">
        <v>1018</v>
      </c>
      <c r="D65" s="165" t="s">
        <v>262</v>
      </c>
      <c r="E65" s="185"/>
      <c r="F65" s="185"/>
      <c r="G65" s="181"/>
      <c r="H65" s="185"/>
      <c r="I65" s="228"/>
      <c r="J65" s="181"/>
      <c r="K65" s="229"/>
      <c r="L65" s="185"/>
      <c r="M65" s="181"/>
      <c r="N65" s="185"/>
      <c r="O65" s="229"/>
      <c r="P65" s="229"/>
      <c r="Q65" s="229"/>
      <c r="R65" s="229"/>
      <c r="S65" s="229"/>
      <c r="T65" s="229"/>
      <c r="U65" s="229"/>
      <c r="V65" s="185"/>
      <c r="W65" s="185"/>
      <c r="X65" s="185"/>
      <c r="Y65" s="229" t="s">
        <v>40</v>
      </c>
      <c r="Z65" s="229"/>
      <c r="AA65" s="229"/>
      <c r="AB65" s="229"/>
      <c r="AC65" s="229"/>
      <c r="AD65" s="229"/>
      <c r="AE65" s="229"/>
      <c r="AF65" s="229"/>
      <c r="AG65" s="229"/>
      <c r="AH65" s="185"/>
      <c r="AI65" s="185"/>
      <c r="AJ65" s="169" t="s">
        <v>985</v>
      </c>
      <c r="AK65" s="185"/>
      <c r="AL65" s="230"/>
      <c r="AM65" s="231"/>
      <c r="AN65" s="183" t="s">
        <v>944</v>
      </c>
      <c r="AO65" s="165"/>
      <c r="AP65" s="185" t="s">
        <v>1020</v>
      </c>
      <c r="AQ65" s="172" t="s">
        <v>1051</v>
      </c>
      <c r="AR65" s="185"/>
      <c r="AS65" s="185"/>
      <c r="AT65" s="185"/>
      <c r="AU65" s="232"/>
      <c r="AV65" s="185"/>
      <c r="AW65" s="185"/>
      <c r="AX65" s="185"/>
      <c r="AY65" s="185"/>
      <c r="AZ65" s="185" t="s">
        <v>1041</v>
      </c>
      <c r="BA65" s="173" t="s">
        <v>40</v>
      </c>
      <c r="BB65" s="187"/>
      <c r="BC65" s="187"/>
      <c r="BD65" s="187"/>
      <c r="BE65" s="187"/>
      <c r="BF65" s="187"/>
      <c r="BG65" s="187"/>
      <c r="BH65" s="187"/>
      <c r="BI65" s="188"/>
      <c r="BJ65" s="174">
        <v>50000</v>
      </c>
      <c r="BK65" s="174">
        <f t="shared" si="11"/>
        <v>50000</v>
      </c>
      <c r="BL65" s="174">
        <f t="shared" si="12"/>
        <v>50000</v>
      </c>
      <c r="BM65" s="174">
        <f t="shared" si="13"/>
        <v>0</v>
      </c>
      <c r="BN65" s="174"/>
      <c r="BO65" s="176" t="s">
        <v>40</v>
      </c>
      <c r="BP65" s="174">
        <v>50000</v>
      </c>
      <c r="BQ65" s="174"/>
      <c r="BR65" s="174"/>
      <c r="BS65" s="174"/>
      <c r="BT65" s="174">
        <v>0</v>
      </c>
      <c r="BU65" s="174">
        <v>0</v>
      </c>
      <c r="BV65" s="177"/>
      <c r="BW65" s="174"/>
      <c r="BX65" s="174">
        <v>0</v>
      </c>
      <c r="BY65" s="177"/>
      <c r="BZ65" s="177"/>
      <c r="CA65" s="174">
        <v>0</v>
      </c>
      <c r="CB65" s="177"/>
      <c r="CC65" s="177">
        <v>0</v>
      </c>
      <c r="CD65" s="177">
        <v>0</v>
      </c>
    </row>
    <row r="66" spans="1:84" ht="14.65" customHeight="1" x14ac:dyDescent="0.45">
      <c r="A66" s="38">
        <f t="shared" ref="A66:A107" si="14">BM66</f>
        <v>0</v>
      </c>
      <c r="B66" s="222">
        <v>5220</v>
      </c>
      <c r="C66" s="164" t="s">
        <v>174</v>
      </c>
      <c r="D66" s="165" t="s">
        <v>262</v>
      </c>
      <c r="E66" s="172"/>
      <c r="F66" s="172"/>
      <c r="G66" s="166">
        <v>2926.1450260322263</v>
      </c>
      <c r="H66" s="164" t="s">
        <v>292</v>
      </c>
      <c r="I66" s="178">
        <v>9.8571428571428577</v>
      </c>
      <c r="J66" s="164"/>
      <c r="K66" s="164" t="s">
        <v>40</v>
      </c>
      <c r="L66" s="164" t="s">
        <v>318</v>
      </c>
      <c r="M66" s="166">
        <v>979.69</v>
      </c>
      <c r="N66" s="165" t="s">
        <v>992</v>
      </c>
      <c r="O66" s="164">
        <v>7</v>
      </c>
      <c r="P66" s="164">
        <v>8</v>
      </c>
      <c r="Q66" s="164">
        <v>8</v>
      </c>
      <c r="R66" s="164"/>
      <c r="S66" s="164"/>
      <c r="T66" s="164"/>
      <c r="U66" s="164"/>
      <c r="V66" s="172"/>
      <c r="W66" s="172"/>
      <c r="X66" s="172"/>
      <c r="Y66" s="164" t="s">
        <v>40</v>
      </c>
      <c r="Z66" s="164" t="s">
        <v>40</v>
      </c>
      <c r="AA66" s="164" t="s">
        <v>40</v>
      </c>
      <c r="AB66" s="164"/>
      <c r="AC66" s="164"/>
      <c r="AD66" s="179"/>
      <c r="AE66" s="179"/>
      <c r="AF66" s="179"/>
      <c r="AG66" s="179" t="s">
        <v>56</v>
      </c>
      <c r="AH66" s="172" t="s">
        <v>40</v>
      </c>
      <c r="AI66" s="172"/>
      <c r="AJ66" s="169" t="s">
        <v>983</v>
      </c>
      <c r="AK66" s="165">
        <v>1</v>
      </c>
      <c r="AL66" s="189">
        <v>156.22171044494371</v>
      </c>
      <c r="AM66" s="182"/>
      <c r="AN66" s="183" t="s">
        <v>941</v>
      </c>
      <c r="AO66" s="165">
        <v>2021</v>
      </c>
      <c r="AP66" s="164" t="s">
        <v>367</v>
      </c>
      <c r="AQ66" s="165" t="s">
        <v>1050</v>
      </c>
      <c r="AR66" s="164"/>
      <c r="AS66" s="164" t="s">
        <v>882</v>
      </c>
      <c r="AT66" s="164" t="s">
        <v>474</v>
      </c>
      <c r="AU66" s="184">
        <v>43840</v>
      </c>
      <c r="AV66" s="183" t="s">
        <v>597</v>
      </c>
      <c r="AW66" s="172"/>
      <c r="AX66" s="183" t="s">
        <v>750</v>
      </c>
      <c r="AY66" s="185" t="s">
        <v>948</v>
      </c>
      <c r="AZ66" s="185" t="s">
        <v>1040</v>
      </c>
      <c r="BA66" s="186" t="s">
        <v>40</v>
      </c>
      <c r="BB66" s="187"/>
      <c r="BC66" s="187"/>
      <c r="BD66" s="187"/>
      <c r="BE66" s="187"/>
      <c r="BF66" s="187"/>
      <c r="BG66" s="187"/>
      <c r="BH66" s="187">
        <f t="shared" ref="BH66:BH100" si="15">SUM(BB66:BG66)</f>
        <v>0</v>
      </c>
      <c r="BI66" s="188">
        <f t="shared" ref="BI66:BI100" si="16">BK66-BH66</f>
        <v>314474</v>
      </c>
      <c r="BJ66" s="177">
        <v>314474</v>
      </c>
      <c r="BK66" s="174">
        <f t="shared" si="11"/>
        <v>314474</v>
      </c>
      <c r="BL66" s="174">
        <f t="shared" si="12"/>
        <v>608651</v>
      </c>
      <c r="BM66" s="174">
        <f t="shared" si="13"/>
        <v>0</v>
      </c>
      <c r="BN66" s="174"/>
      <c r="BO66" s="176" t="s">
        <v>40</v>
      </c>
      <c r="BP66" s="174">
        <v>185974</v>
      </c>
      <c r="BQ66" s="174"/>
      <c r="BR66" s="174"/>
      <c r="BS66" s="174"/>
      <c r="BT66" s="174">
        <v>10000</v>
      </c>
      <c r="BU66" s="174">
        <v>0</v>
      </c>
      <c r="BV66" s="174"/>
      <c r="BW66" s="174"/>
      <c r="BX66" s="174">
        <v>100000</v>
      </c>
      <c r="BY66" s="174"/>
      <c r="BZ66" s="174"/>
      <c r="CA66" s="174">
        <v>18500</v>
      </c>
      <c r="CB66" s="174"/>
      <c r="CC66" s="177">
        <v>294177</v>
      </c>
      <c r="CD66" s="177">
        <v>61500</v>
      </c>
    </row>
    <row r="67" spans="1:84" s="90" customFormat="1" ht="14.25" customHeight="1" x14ac:dyDescent="0.45">
      <c r="A67" s="38">
        <f t="shared" si="14"/>
        <v>0</v>
      </c>
      <c r="B67" s="222">
        <v>5202</v>
      </c>
      <c r="C67" s="164" t="s">
        <v>160</v>
      </c>
      <c r="D67" s="165" t="s">
        <v>262</v>
      </c>
      <c r="E67" s="172" t="s">
        <v>40</v>
      </c>
      <c r="F67" s="172" t="s">
        <v>980</v>
      </c>
      <c r="G67" s="166">
        <v>2596.5181281924984</v>
      </c>
      <c r="H67" s="164" t="s">
        <v>286</v>
      </c>
      <c r="I67" s="178">
        <v>9.8571428571428577</v>
      </c>
      <c r="J67" s="164"/>
      <c r="K67" s="164" t="s">
        <v>40</v>
      </c>
      <c r="L67" s="164" t="s">
        <v>320</v>
      </c>
      <c r="M67" s="166">
        <v>1415.54</v>
      </c>
      <c r="N67" s="172" t="s">
        <v>992</v>
      </c>
      <c r="O67" s="164">
        <v>4</v>
      </c>
      <c r="P67" s="164">
        <v>4</v>
      </c>
      <c r="Q67" s="164">
        <v>12</v>
      </c>
      <c r="R67" s="164"/>
      <c r="S67" s="164"/>
      <c r="T67" s="164"/>
      <c r="U67" s="164"/>
      <c r="V67" s="172"/>
      <c r="W67" s="172"/>
      <c r="X67" s="172"/>
      <c r="Y67" s="164" t="s">
        <v>40</v>
      </c>
      <c r="Z67" s="164" t="s">
        <v>40</v>
      </c>
      <c r="AA67" s="164" t="s">
        <v>40</v>
      </c>
      <c r="AB67" s="164"/>
      <c r="AC67" s="164"/>
      <c r="AD67" s="179"/>
      <c r="AE67" s="179"/>
      <c r="AF67" s="179"/>
      <c r="AG67" s="179" t="s">
        <v>56</v>
      </c>
      <c r="AH67" s="172" t="s">
        <v>40</v>
      </c>
      <c r="AI67" s="172"/>
      <c r="AJ67" s="191" t="s">
        <v>983</v>
      </c>
      <c r="AK67" s="165">
        <v>3</v>
      </c>
      <c r="AL67" s="189">
        <v>150.9359961592294</v>
      </c>
      <c r="AM67" s="182"/>
      <c r="AN67" s="183" t="s">
        <v>941</v>
      </c>
      <c r="AO67" s="165">
        <v>2021</v>
      </c>
      <c r="AP67" s="164" t="s">
        <v>357</v>
      </c>
      <c r="AQ67" s="165" t="s">
        <v>979</v>
      </c>
      <c r="AR67" s="164"/>
      <c r="AS67" s="164" t="s">
        <v>873</v>
      </c>
      <c r="AT67" s="164" t="s">
        <v>464</v>
      </c>
      <c r="AU67" s="184">
        <v>43833</v>
      </c>
      <c r="AV67" s="183" t="s">
        <v>583</v>
      </c>
      <c r="AW67" s="172"/>
      <c r="AX67" s="183" t="s">
        <v>736</v>
      </c>
      <c r="AY67" s="185" t="s">
        <v>945</v>
      </c>
      <c r="AZ67" s="185" t="s">
        <v>1040</v>
      </c>
      <c r="BA67" s="186" t="s">
        <v>40</v>
      </c>
      <c r="BB67" s="187"/>
      <c r="BC67" s="187"/>
      <c r="BD67" s="187"/>
      <c r="BE67" s="187"/>
      <c r="BF67" s="187"/>
      <c r="BG67" s="187"/>
      <c r="BH67" s="187">
        <f t="shared" si="15"/>
        <v>0</v>
      </c>
      <c r="BI67" s="188">
        <f t="shared" si="16"/>
        <v>830170</v>
      </c>
      <c r="BJ67" s="177">
        <v>830170</v>
      </c>
      <c r="BK67" s="174">
        <f t="shared" si="11"/>
        <v>830170</v>
      </c>
      <c r="BL67" s="174">
        <f t="shared" si="12"/>
        <v>908170</v>
      </c>
      <c r="BM67" s="174">
        <f t="shared" si="13"/>
        <v>0</v>
      </c>
      <c r="BN67" s="174"/>
      <c r="BO67" s="176" t="s">
        <v>40</v>
      </c>
      <c r="BP67" s="174">
        <v>243367.5</v>
      </c>
      <c r="BQ67" s="174"/>
      <c r="BR67" s="174"/>
      <c r="BS67" s="174">
        <v>200000</v>
      </c>
      <c r="BT67" s="174">
        <v>306102.5</v>
      </c>
      <c r="BU67" s="174">
        <v>30000</v>
      </c>
      <c r="BV67" s="174"/>
      <c r="BW67" s="174"/>
      <c r="BX67" s="174">
        <v>18200</v>
      </c>
      <c r="BY67" s="174"/>
      <c r="BZ67" s="174"/>
      <c r="CA67" s="174">
        <v>32500</v>
      </c>
      <c r="CB67" s="174"/>
      <c r="CC67" s="177">
        <v>78000</v>
      </c>
      <c r="CD67" s="177">
        <v>59453</v>
      </c>
      <c r="CE67" s="20"/>
      <c r="CF67" s="23"/>
    </row>
    <row r="68" spans="1:84" ht="14.65" customHeight="1" x14ac:dyDescent="0.45">
      <c r="A68" s="38">
        <f t="shared" si="14"/>
        <v>0</v>
      </c>
      <c r="B68" s="222">
        <v>5215</v>
      </c>
      <c r="C68" s="164" t="s">
        <v>170</v>
      </c>
      <c r="D68" s="165" t="s">
        <v>262</v>
      </c>
      <c r="E68" s="172"/>
      <c r="F68" s="172"/>
      <c r="G68" s="166">
        <v>273.72273984248329</v>
      </c>
      <c r="H68" s="164" t="s">
        <v>289</v>
      </c>
      <c r="I68" s="178">
        <v>7.8571428571428568</v>
      </c>
      <c r="J68" s="164"/>
      <c r="K68" s="164"/>
      <c r="L68" s="164"/>
      <c r="M68" s="166"/>
      <c r="N68" s="172" t="s">
        <v>996</v>
      </c>
      <c r="O68" s="164">
        <v>15</v>
      </c>
      <c r="P68" s="164"/>
      <c r="Q68" s="164">
        <v>6</v>
      </c>
      <c r="R68" s="164"/>
      <c r="S68" s="164"/>
      <c r="T68" s="164"/>
      <c r="U68" s="164"/>
      <c r="V68" s="172"/>
      <c r="W68" s="172"/>
      <c r="X68" s="172"/>
      <c r="Y68" s="164" t="s">
        <v>40</v>
      </c>
      <c r="Z68" s="164"/>
      <c r="AA68" s="164"/>
      <c r="AB68" s="164"/>
      <c r="AC68" s="164"/>
      <c r="AD68" s="179"/>
      <c r="AE68" s="179"/>
      <c r="AF68" s="179"/>
      <c r="AG68" s="179"/>
      <c r="AH68" s="172"/>
      <c r="AI68" s="172"/>
      <c r="AJ68" s="169" t="s">
        <v>983</v>
      </c>
      <c r="AK68" s="172">
        <v>12</v>
      </c>
      <c r="AL68" s="189">
        <v>139.07885330208657</v>
      </c>
      <c r="AM68" s="182"/>
      <c r="AN68" s="183" t="s">
        <v>941</v>
      </c>
      <c r="AO68" s="165">
        <v>2021</v>
      </c>
      <c r="AP68" s="164" t="s">
        <v>336</v>
      </c>
      <c r="AQ68" s="165" t="s">
        <v>947</v>
      </c>
      <c r="AR68" s="164"/>
      <c r="AS68" s="164" t="s">
        <v>851</v>
      </c>
      <c r="AT68" s="164" t="s">
        <v>443</v>
      </c>
      <c r="AU68" s="184">
        <v>43840</v>
      </c>
      <c r="AV68" s="183" t="s">
        <v>593</v>
      </c>
      <c r="AW68" s="172"/>
      <c r="AX68" s="183" t="s">
        <v>746</v>
      </c>
      <c r="AY68" s="185" t="s">
        <v>945</v>
      </c>
      <c r="AZ68" s="185" t="s">
        <v>1040</v>
      </c>
      <c r="BA68" s="186" t="s">
        <v>40</v>
      </c>
      <c r="BB68" s="187"/>
      <c r="BC68" s="187"/>
      <c r="BD68" s="187"/>
      <c r="BE68" s="187"/>
      <c r="BF68" s="187"/>
      <c r="BG68" s="187"/>
      <c r="BH68" s="187">
        <f t="shared" si="15"/>
        <v>0</v>
      </c>
      <c r="BI68" s="188">
        <f t="shared" si="16"/>
        <v>174799</v>
      </c>
      <c r="BJ68" s="177">
        <v>174799</v>
      </c>
      <c r="BK68" s="174">
        <f t="shared" si="11"/>
        <v>174799</v>
      </c>
      <c r="BL68" s="174">
        <f t="shared" si="12"/>
        <v>191899</v>
      </c>
      <c r="BM68" s="174">
        <f t="shared" si="13"/>
        <v>0</v>
      </c>
      <c r="BN68" s="174"/>
      <c r="BO68" s="176" t="s">
        <v>40</v>
      </c>
      <c r="BP68" s="174"/>
      <c r="BQ68" s="174"/>
      <c r="BR68" s="174"/>
      <c r="BS68" s="174"/>
      <c r="BT68" s="174">
        <v>0</v>
      </c>
      <c r="BU68" s="174">
        <v>0</v>
      </c>
      <c r="BV68" s="174"/>
      <c r="BW68" s="174">
        <v>50000</v>
      </c>
      <c r="BX68" s="174">
        <v>124799</v>
      </c>
      <c r="BY68" s="174"/>
      <c r="BZ68" s="174"/>
      <c r="CA68" s="174">
        <v>0</v>
      </c>
      <c r="CB68" s="174"/>
      <c r="CC68" s="177">
        <v>17100</v>
      </c>
      <c r="CD68" s="177">
        <v>25395</v>
      </c>
    </row>
    <row r="69" spans="1:84" ht="14.65" customHeight="1" x14ac:dyDescent="0.45">
      <c r="A69" s="38">
        <f t="shared" si="14"/>
        <v>0</v>
      </c>
      <c r="B69" s="222">
        <v>5283</v>
      </c>
      <c r="C69" s="164" t="s">
        <v>213</v>
      </c>
      <c r="D69" s="165" t="s">
        <v>262</v>
      </c>
      <c r="E69" s="172"/>
      <c r="F69" s="172"/>
      <c r="G69" s="166">
        <v>10.33404940841117</v>
      </c>
      <c r="H69" s="164" t="s">
        <v>286</v>
      </c>
      <c r="I69" s="178">
        <v>7.3571428571428568</v>
      </c>
      <c r="J69" s="164"/>
      <c r="K69" s="164"/>
      <c r="L69" s="164"/>
      <c r="M69" s="166"/>
      <c r="N69" s="172"/>
      <c r="O69" s="164"/>
      <c r="P69" s="164"/>
      <c r="Q69" s="164"/>
      <c r="R69" s="164"/>
      <c r="S69" s="164"/>
      <c r="T69" s="164"/>
      <c r="U69" s="164"/>
      <c r="V69" s="172"/>
      <c r="W69" s="172" t="s">
        <v>40</v>
      </c>
      <c r="X69" s="172"/>
      <c r="Y69" s="164" t="s">
        <v>40</v>
      </c>
      <c r="Z69" s="164" t="s">
        <v>40</v>
      </c>
      <c r="AA69" s="164"/>
      <c r="AB69" s="164" t="s">
        <v>40</v>
      </c>
      <c r="AC69" s="164"/>
      <c r="AD69" s="179"/>
      <c r="AE69" s="179"/>
      <c r="AF69" s="179" t="s">
        <v>56</v>
      </c>
      <c r="AG69" s="179"/>
      <c r="AH69" s="172"/>
      <c r="AI69" s="172"/>
      <c r="AJ69" s="191" t="s">
        <v>982</v>
      </c>
      <c r="AK69" s="165">
        <v>15</v>
      </c>
      <c r="AL69" s="189">
        <v>125.43599615922943</v>
      </c>
      <c r="AM69" s="182"/>
      <c r="AN69" s="183" t="s">
        <v>941</v>
      </c>
      <c r="AO69" s="165">
        <v>2021</v>
      </c>
      <c r="AP69" s="164" t="s">
        <v>394</v>
      </c>
      <c r="AQ69" s="165" t="s">
        <v>1051</v>
      </c>
      <c r="AR69" s="164" t="s">
        <v>907</v>
      </c>
      <c r="AS69" s="164" t="s">
        <v>908</v>
      </c>
      <c r="AT69" s="164" t="s">
        <v>501</v>
      </c>
      <c r="AU69" s="184">
        <v>43840</v>
      </c>
      <c r="AV69" s="183" t="s">
        <v>636</v>
      </c>
      <c r="AW69" s="172"/>
      <c r="AX69" s="183" t="s">
        <v>788</v>
      </c>
      <c r="AY69" s="185" t="s">
        <v>948</v>
      </c>
      <c r="AZ69" s="185" t="s">
        <v>1041</v>
      </c>
      <c r="BA69" s="186" t="s">
        <v>40</v>
      </c>
      <c r="BB69" s="187"/>
      <c r="BC69" s="187"/>
      <c r="BD69" s="187"/>
      <c r="BE69" s="187"/>
      <c r="BF69" s="187"/>
      <c r="BG69" s="187"/>
      <c r="BH69" s="187">
        <f t="shared" si="15"/>
        <v>0</v>
      </c>
      <c r="BI69" s="188">
        <f t="shared" si="16"/>
        <v>58000</v>
      </c>
      <c r="BJ69" s="177">
        <v>58000</v>
      </c>
      <c r="BK69" s="174">
        <f t="shared" si="11"/>
        <v>58000</v>
      </c>
      <c r="BL69" s="174">
        <f t="shared" si="12"/>
        <v>58000</v>
      </c>
      <c r="BM69" s="174">
        <f t="shared" si="13"/>
        <v>0</v>
      </c>
      <c r="BN69" s="174"/>
      <c r="BO69" s="176" t="s">
        <v>40</v>
      </c>
      <c r="BP69" s="174"/>
      <c r="BQ69" s="174"/>
      <c r="BR69" s="174"/>
      <c r="BS69" s="174"/>
      <c r="BT69" s="174">
        <v>58000</v>
      </c>
      <c r="BU69" s="174">
        <v>0</v>
      </c>
      <c r="BV69" s="174"/>
      <c r="BW69" s="174"/>
      <c r="BX69" s="174">
        <v>0</v>
      </c>
      <c r="BY69" s="174"/>
      <c r="BZ69" s="174"/>
      <c r="CA69" s="174">
        <v>0</v>
      </c>
      <c r="CB69" s="174"/>
      <c r="CC69" s="177">
        <v>0</v>
      </c>
      <c r="CD69" s="177">
        <v>35000</v>
      </c>
    </row>
    <row r="70" spans="1:84" ht="14.65" customHeight="1" x14ac:dyDescent="0.45">
      <c r="A70" s="38">
        <f t="shared" si="14"/>
        <v>0</v>
      </c>
      <c r="B70" s="222">
        <v>4735</v>
      </c>
      <c r="C70" s="164" t="s">
        <v>125</v>
      </c>
      <c r="D70" s="165" t="s">
        <v>262</v>
      </c>
      <c r="E70" s="172" t="s">
        <v>40</v>
      </c>
      <c r="F70" s="172" t="s">
        <v>947</v>
      </c>
      <c r="G70" s="166">
        <v>154.55238164720532</v>
      </c>
      <c r="H70" s="164" t="s">
        <v>270</v>
      </c>
      <c r="I70" s="178">
        <v>6</v>
      </c>
      <c r="J70" s="164"/>
      <c r="K70" s="164"/>
      <c r="L70" s="164"/>
      <c r="M70" s="166"/>
      <c r="N70" s="172" t="s">
        <v>989</v>
      </c>
      <c r="O70" s="164">
        <v>12</v>
      </c>
      <c r="P70" s="164">
        <v>11</v>
      </c>
      <c r="Q70" s="164"/>
      <c r="R70" s="164"/>
      <c r="S70" s="164"/>
      <c r="T70" s="164"/>
      <c r="U70" s="164"/>
      <c r="V70" s="172"/>
      <c r="W70" s="172"/>
      <c r="X70" s="172"/>
      <c r="Y70" s="164" t="s">
        <v>40</v>
      </c>
      <c r="Z70" s="164"/>
      <c r="AA70" s="164"/>
      <c r="AB70" s="164"/>
      <c r="AC70" s="164"/>
      <c r="AD70" s="179"/>
      <c r="AE70" s="179"/>
      <c r="AF70" s="179"/>
      <c r="AG70" s="179"/>
      <c r="AH70" s="172"/>
      <c r="AI70" s="172"/>
      <c r="AJ70" s="191" t="s">
        <v>984</v>
      </c>
      <c r="AK70" s="165">
        <v>19</v>
      </c>
      <c r="AL70" s="189">
        <v>112.07885330208656</v>
      </c>
      <c r="AM70" s="182"/>
      <c r="AN70" s="183" t="s">
        <v>941</v>
      </c>
      <c r="AO70" s="165">
        <v>2021</v>
      </c>
      <c r="AP70" s="164" t="s">
        <v>330</v>
      </c>
      <c r="AQ70" s="165" t="s">
        <v>947</v>
      </c>
      <c r="AR70" s="164"/>
      <c r="AS70" s="164" t="s">
        <v>844</v>
      </c>
      <c r="AT70" s="164" t="s">
        <v>437</v>
      </c>
      <c r="AU70" s="184">
        <v>43840</v>
      </c>
      <c r="AV70" s="183" t="s">
        <v>547</v>
      </c>
      <c r="AW70" s="172"/>
      <c r="AX70" s="183" t="s">
        <v>700</v>
      </c>
      <c r="AY70" s="185" t="s">
        <v>947</v>
      </c>
      <c r="AZ70" s="185" t="s">
        <v>1040</v>
      </c>
      <c r="BA70" s="186" t="s">
        <v>40</v>
      </c>
      <c r="BB70" s="187"/>
      <c r="BC70" s="187"/>
      <c r="BD70" s="187"/>
      <c r="BE70" s="187"/>
      <c r="BF70" s="187"/>
      <c r="BG70" s="187"/>
      <c r="BH70" s="187">
        <f t="shared" si="15"/>
        <v>0</v>
      </c>
      <c r="BI70" s="188">
        <f t="shared" si="16"/>
        <v>659000</v>
      </c>
      <c r="BJ70" s="177">
        <v>659000</v>
      </c>
      <c r="BK70" s="174">
        <f t="shared" si="11"/>
        <v>659000</v>
      </c>
      <c r="BL70" s="174">
        <f t="shared" si="12"/>
        <v>659000</v>
      </c>
      <c r="BM70" s="174">
        <f t="shared" si="13"/>
        <v>0</v>
      </c>
      <c r="BN70" s="174"/>
      <c r="BO70" s="176" t="s">
        <v>40</v>
      </c>
      <c r="BP70" s="174"/>
      <c r="BQ70" s="174"/>
      <c r="BR70" s="174"/>
      <c r="BS70" s="174"/>
      <c r="BT70" s="174">
        <v>0</v>
      </c>
      <c r="BU70" s="174">
        <v>0</v>
      </c>
      <c r="BV70" s="174"/>
      <c r="BW70" s="174"/>
      <c r="BX70" s="174">
        <v>659000</v>
      </c>
      <c r="BY70" s="174"/>
      <c r="BZ70" s="174"/>
      <c r="CA70" s="174">
        <v>0</v>
      </c>
      <c r="CB70" s="174"/>
      <c r="CC70" s="177">
        <v>0</v>
      </c>
      <c r="CD70" s="177">
        <v>0</v>
      </c>
    </row>
    <row r="71" spans="1:84" ht="14.65" customHeight="1" x14ac:dyDescent="0.45">
      <c r="A71" s="38">
        <f t="shared" si="14"/>
        <v>1006488</v>
      </c>
      <c r="B71" s="226">
        <v>5199</v>
      </c>
      <c r="C71" s="164" t="s">
        <v>159</v>
      </c>
      <c r="D71" s="165" t="s">
        <v>262</v>
      </c>
      <c r="E71" s="172"/>
      <c r="F71" s="172"/>
      <c r="G71" s="166">
        <v>33</v>
      </c>
      <c r="H71" s="164" t="s">
        <v>269</v>
      </c>
      <c r="I71" s="178">
        <v>8.5714285714285712</v>
      </c>
      <c r="J71" s="164"/>
      <c r="K71" s="164" t="s">
        <v>40</v>
      </c>
      <c r="L71" s="164" t="s">
        <v>320</v>
      </c>
      <c r="M71" s="166">
        <v>6191.65</v>
      </c>
      <c r="N71" s="172" t="s">
        <v>992</v>
      </c>
      <c r="O71" s="164">
        <v>1</v>
      </c>
      <c r="P71" s="164">
        <v>2</v>
      </c>
      <c r="Q71" s="164">
        <v>10</v>
      </c>
      <c r="R71" s="164"/>
      <c r="S71" s="164"/>
      <c r="T71" s="164"/>
      <c r="U71" s="164"/>
      <c r="V71" s="174">
        <v>85126</v>
      </c>
      <c r="W71" s="172"/>
      <c r="X71" s="172"/>
      <c r="Y71" s="164" t="s">
        <v>40</v>
      </c>
      <c r="Z71" s="164" t="s">
        <v>40</v>
      </c>
      <c r="AA71" s="164" t="s">
        <v>40</v>
      </c>
      <c r="AB71" s="164"/>
      <c r="AC71" s="164"/>
      <c r="AD71" s="179"/>
      <c r="AE71" s="179"/>
      <c r="AF71" s="179"/>
      <c r="AG71" s="179" t="s">
        <v>56</v>
      </c>
      <c r="AH71" s="172" t="s">
        <v>40</v>
      </c>
      <c r="AI71" s="172"/>
      <c r="AJ71" s="169" t="s">
        <v>983</v>
      </c>
      <c r="AK71" s="165">
        <v>1</v>
      </c>
      <c r="AL71" s="189">
        <v>156.22171044494371</v>
      </c>
      <c r="AM71" s="182"/>
      <c r="AN71" s="183" t="s">
        <v>941</v>
      </c>
      <c r="AO71" s="165">
        <v>2021</v>
      </c>
      <c r="AP71" s="164" t="s">
        <v>356</v>
      </c>
      <c r="AQ71" s="165" t="s">
        <v>979</v>
      </c>
      <c r="AR71" s="164"/>
      <c r="AS71" s="164" t="s">
        <v>872</v>
      </c>
      <c r="AT71" s="164" t="s">
        <v>463</v>
      </c>
      <c r="AU71" s="184">
        <v>43840</v>
      </c>
      <c r="AV71" s="183" t="s">
        <v>582</v>
      </c>
      <c r="AW71" s="172" t="s">
        <v>40</v>
      </c>
      <c r="AX71" s="183" t="s">
        <v>735</v>
      </c>
      <c r="AY71" s="185" t="s">
        <v>945</v>
      </c>
      <c r="AZ71" s="185" t="s">
        <v>1041</v>
      </c>
      <c r="BA71" s="186" t="s">
        <v>40</v>
      </c>
      <c r="BB71" s="187"/>
      <c r="BC71" s="187"/>
      <c r="BD71" s="187"/>
      <c r="BE71" s="187"/>
      <c r="BF71" s="187"/>
      <c r="BG71" s="187"/>
      <c r="BH71" s="187">
        <f t="shared" si="15"/>
        <v>0</v>
      </c>
      <c r="BI71" s="188">
        <f t="shared" si="16"/>
        <v>237200</v>
      </c>
      <c r="BJ71" s="177">
        <v>1243688</v>
      </c>
      <c r="BK71" s="174">
        <f t="shared" ref="BK71:BK107" si="17">SUM(BP71:CB71)</f>
        <v>237200</v>
      </c>
      <c r="BL71" s="174">
        <f t="shared" ref="BL71:BL107" si="18">BJ71+CC71</f>
        <v>1243688</v>
      </c>
      <c r="BM71" s="174">
        <f t="shared" ref="BM71:BM107" si="19">BJ71-BK71-CE71</f>
        <v>1006488</v>
      </c>
      <c r="BN71" s="174" t="s">
        <v>1068</v>
      </c>
      <c r="BO71" s="176" t="s">
        <v>40</v>
      </c>
      <c r="BP71" s="174"/>
      <c r="BQ71" s="174"/>
      <c r="BR71" s="174"/>
      <c r="BS71" s="174">
        <v>164200</v>
      </c>
      <c r="BT71" s="174">
        <v>30000</v>
      </c>
      <c r="BU71" s="174">
        <v>30000</v>
      </c>
      <c r="BV71" s="174"/>
      <c r="BW71" s="174"/>
      <c r="BX71" s="174">
        <v>0</v>
      </c>
      <c r="BY71" s="174"/>
      <c r="BZ71" s="174"/>
      <c r="CA71" s="174">
        <v>13000</v>
      </c>
      <c r="CB71" s="174"/>
      <c r="CC71" s="177">
        <v>0</v>
      </c>
      <c r="CD71" s="177">
        <v>458120</v>
      </c>
    </row>
    <row r="72" spans="1:84" ht="14.65" customHeight="1" x14ac:dyDescent="0.45">
      <c r="A72" s="38">
        <f t="shared" si="14"/>
        <v>35030</v>
      </c>
      <c r="B72" s="226">
        <v>5252</v>
      </c>
      <c r="C72" s="164" t="s">
        <v>195</v>
      </c>
      <c r="D72" s="165" t="s">
        <v>262</v>
      </c>
      <c r="E72" s="172"/>
      <c r="F72" s="172"/>
      <c r="G72" s="166" t="s">
        <v>948</v>
      </c>
      <c r="H72" s="164" t="s">
        <v>270</v>
      </c>
      <c r="I72" s="178">
        <v>9.1428571428571423</v>
      </c>
      <c r="J72" s="164"/>
      <c r="K72" s="164"/>
      <c r="L72" s="164"/>
      <c r="M72" s="166"/>
      <c r="N72" s="165" t="s">
        <v>992</v>
      </c>
      <c r="O72" s="164">
        <v>11</v>
      </c>
      <c r="P72" s="164">
        <v>12</v>
      </c>
      <c r="Q72" s="164">
        <v>14</v>
      </c>
      <c r="R72" s="164"/>
      <c r="S72" s="164"/>
      <c r="T72" s="164"/>
      <c r="U72" s="164"/>
      <c r="V72" s="172"/>
      <c r="W72" s="172"/>
      <c r="X72" s="172"/>
      <c r="Y72" s="164" t="s">
        <v>40</v>
      </c>
      <c r="Z72" s="164" t="s">
        <v>40</v>
      </c>
      <c r="AA72" s="164" t="s">
        <v>40</v>
      </c>
      <c r="AB72" s="164"/>
      <c r="AC72" s="164" t="s">
        <v>1024</v>
      </c>
      <c r="AD72" s="179"/>
      <c r="AE72" s="179"/>
      <c r="AF72" s="179"/>
      <c r="AG72" s="179" t="s">
        <v>1005</v>
      </c>
      <c r="AH72" s="172"/>
      <c r="AI72" s="172"/>
      <c r="AJ72" s="169" t="s">
        <v>983</v>
      </c>
      <c r="AK72" s="165">
        <v>4</v>
      </c>
      <c r="AL72" s="189">
        <v>145.07885330208654</v>
      </c>
      <c r="AM72" s="182"/>
      <c r="AN72" s="183" t="s">
        <v>941</v>
      </c>
      <c r="AO72" s="165">
        <v>2021</v>
      </c>
      <c r="AP72" s="164" t="s">
        <v>367</v>
      </c>
      <c r="AQ72" s="165" t="s">
        <v>1050</v>
      </c>
      <c r="AR72" s="164"/>
      <c r="AS72" s="164" t="s">
        <v>882</v>
      </c>
      <c r="AT72" s="164" t="s">
        <v>474</v>
      </c>
      <c r="AU72" s="184">
        <v>43840</v>
      </c>
      <c r="AV72" s="183" t="s">
        <v>618</v>
      </c>
      <c r="AW72" s="172" t="s">
        <v>40</v>
      </c>
      <c r="AX72" s="183" t="s">
        <v>770</v>
      </c>
      <c r="AY72" s="185" t="s">
        <v>948</v>
      </c>
      <c r="AZ72" s="185" t="s">
        <v>1041</v>
      </c>
      <c r="BA72" s="186" t="s">
        <v>40</v>
      </c>
      <c r="BB72" s="187"/>
      <c r="BC72" s="187"/>
      <c r="BD72" s="187"/>
      <c r="BE72" s="187"/>
      <c r="BF72" s="187"/>
      <c r="BG72" s="187"/>
      <c r="BH72" s="187">
        <f t="shared" si="15"/>
        <v>0</v>
      </c>
      <c r="BI72" s="188">
        <f t="shared" si="16"/>
        <v>88300</v>
      </c>
      <c r="BJ72" s="177">
        <v>123330</v>
      </c>
      <c r="BK72" s="174">
        <f t="shared" si="17"/>
        <v>88300</v>
      </c>
      <c r="BL72" s="174">
        <f t="shared" si="18"/>
        <v>123330</v>
      </c>
      <c r="BM72" s="174">
        <f t="shared" si="19"/>
        <v>35030</v>
      </c>
      <c r="BN72" s="174" t="s">
        <v>1069</v>
      </c>
      <c r="BO72" s="176" t="s">
        <v>40</v>
      </c>
      <c r="BP72" s="174"/>
      <c r="BQ72" s="174"/>
      <c r="BR72" s="174">
        <v>88300</v>
      </c>
      <c r="BS72" s="174"/>
      <c r="BT72" s="174">
        <v>0</v>
      </c>
      <c r="BU72" s="174">
        <v>0</v>
      </c>
      <c r="BV72" s="174"/>
      <c r="BW72" s="174"/>
      <c r="BX72" s="174">
        <v>0</v>
      </c>
      <c r="BY72" s="174"/>
      <c r="BZ72" s="174"/>
      <c r="CA72" s="174">
        <v>0</v>
      </c>
      <c r="CB72" s="174"/>
      <c r="CC72" s="177">
        <v>0</v>
      </c>
      <c r="CD72" s="177">
        <v>42500</v>
      </c>
    </row>
    <row r="73" spans="1:84" ht="14.65" customHeight="1" x14ac:dyDescent="0.45">
      <c r="A73" s="38">
        <f t="shared" si="14"/>
        <v>149033</v>
      </c>
      <c r="B73" s="226">
        <v>4871</v>
      </c>
      <c r="C73" s="164" t="s">
        <v>131</v>
      </c>
      <c r="D73" s="165" t="s">
        <v>262</v>
      </c>
      <c r="E73" s="172"/>
      <c r="F73" s="172"/>
      <c r="G73" s="166">
        <v>179.63592382356063</v>
      </c>
      <c r="H73" s="164" t="s">
        <v>270</v>
      </c>
      <c r="I73" s="178">
        <v>9</v>
      </c>
      <c r="J73" s="164"/>
      <c r="K73" s="164"/>
      <c r="L73" s="164"/>
      <c r="M73" s="166"/>
      <c r="N73" s="172" t="s">
        <v>998</v>
      </c>
      <c r="O73" s="164"/>
      <c r="P73" s="164"/>
      <c r="Q73" s="164">
        <v>5</v>
      </c>
      <c r="R73" s="164"/>
      <c r="S73" s="164"/>
      <c r="T73" s="164"/>
      <c r="U73" s="164"/>
      <c r="V73" s="172"/>
      <c r="W73" s="172"/>
      <c r="X73" s="172"/>
      <c r="Y73" s="164" t="s">
        <v>40</v>
      </c>
      <c r="Z73" s="164"/>
      <c r="AA73" s="164"/>
      <c r="AB73" s="164"/>
      <c r="AC73" s="164"/>
      <c r="AD73" s="179"/>
      <c r="AE73" s="179"/>
      <c r="AF73" s="179"/>
      <c r="AG73" s="179"/>
      <c r="AH73" s="165" t="s">
        <v>40</v>
      </c>
      <c r="AI73" s="172"/>
      <c r="AJ73" s="191" t="s">
        <v>983</v>
      </c>
      <c r="AK73" s="165">
        <v>5</v>
      </c>
      <c r="AL73" s="189">
        <v>144.36456758780085</v>
      </c>
      <c r="AM73" s="182"/>
      <c r="AN73" s="183" t="s">
        <v>941</v>
      </c>
      <c r="AO73" s="165">
        <v>2021</v>
      </c>
      <c r="AP73" s="164" t="s">
        <v>336</v>
      </c>
      <c r="AQ73" s="165" t="s">
        <v>947</v>
      </c>
      <c r="AR73" s="164"/>
      <c r="AS73" s="164" t="s">
        <v>851</v>
      </c>
      <c r="AT73" s="164" t="s">
        <v>443</v>
      </c>
      <c r="AU73" s="184">
        <v>43840</v>
      </c>
      <c r="AV73" s="183" t="s">
        <v>554</v>
      </c>
      <c r="AW73" s="172" t="s">
        <v>40</v>
      </c>
      <c r="AX73" s="183" t="s">
        <v>707</v>
      </c>
      <c r="AY73" s="185" t="s">
        <v>945</v>
      </c>
      <c r="AZ73" s="185" t="s">
        <v>1042</v>
      </c>
      <c r="BA73" s="186" t="s">
        <v>40</v>
      </c>
      <c r="BB73" s="187"/>
      <c r="BC73" s="187"/>
      <c r="BD73" s="187"/>
      <c r="BE73" s="187"/>
      <c r="BF73" s="187"/>
      <c r="BG73" s="187"/>
      <c r="BH73" s="187">
        <f t="shared" si="15"/>
        <v>0</v>
      </c>
      <c r="BI73" s="188">
        <f t="shared" si="16"/>
        <v>115000</v>
      </c>
      <c r="BJ73" s="177">
        <v>264033</v>
      </c>
      <c r="BK73" s="174">
        <f t="shared" si="17"/>
        <v>115000</v>
      </c>
      <c r="BL73" s="174">
        <f t="shared" si="18"/>
        <v>264033</v>
      </c>
      <c r="BM73" s="174">
        <f t="shared" si="19"/>
        <v>149033</v>
      </c>
      <c r="BN73" s="174" t="s">
        <v>1031</v>
      </c>
      <c r="BO73" s="176" t="s">
        <v>40</v>
      </c>
      <c r="BP73" s="174"/>
      <c r="BQ73" s="174"/>
      <c r="BR73" s="174"/>
      <c r="BS73" s="174"/>
      <c r="BT73" s="174">
        <v>0</v>
      </c>
      <c r="BU73" s="174">
        <v>0</v>
      </c>
      <c r="BV73" s="174"/>
      <c r="BW73" s="174"/>
      <c r="BX73" s="174">
        <v>115000</v>
      </c>
      <c r="BY73" s="174"/>
      <c r="BZ73" s="174"/>
      <c r="CA73" s="174">
        <v>0</v>
      </c>
      <c r="CB73" s="174"/>
      <c r="CC73" s="177">
        <v>0</v>
      </c>
      <c r="CD73" s="177">
        <v>35000</v>
      </c>
    </row>
    <row r="74" spans="1:84" ht="14.65" customHeight="1" x14ac:dyDescent="0.45">
      <c r="A74" s="38">
        <f t="shared" si="14"/>
        <v>672477.5</v>
      </c>
      <c r="B74" s="226">
        <v>5260</v>
      </c>
      <c r="C74" s="164" t="s">
        <v>199</v>
      </c>
      <c r="D74" s="165" t="s">
        <v>262</v>
      </c>
      <c r="E74" s="172"/>
      <c r="F74" s="172"/>
      <c r="G74" s="166">
        <v>1367.4853495764394</v>
      </c>
      <c r="H74" s="164" t="s">
        <v>301</v>
      </c>
      <c r="I74" s="178">
        <v>9.7142857142857135</v>
      </c>
      <c r="J74" s="164"/>
      <c r="K74" s="164"/>
      <c r="L74" s="164"/>
      <c r="M74" s="166"/>
      <c r="N74" s="165" t="s">
        <v>992</v>
      </c>
      <c r="O74" s="164">
        <v>9</v>
      </c>
      <c r="P74" s="164">
        <v>7</v>
      </c>
      <c r="Q74" s="164">
        <v>9</v>
      </c>
      <c r="R74" s="164"/>
      <c r="S74" s="164"/>
      <c r="T74" s="164"/>
      <c r="U74" s="164"/>
      <c r="V74" s="172"/>
      <c r="W74" s="172"/>
      <c r="X74" s="172"/>
      <c r="Y74" s="164" t="s">
        <v>40</v>
      </c>
      <c r="Z74" s="164" t="s">
        <v>40</v>
      </c>
      <c r="AA74" s="164" t="s">
        <v>40</v>
      </c>
      <c r="AB74" s="164"/>
      <c r="AC74" s="164" t="s">
        <v>1024</v>
      </c>
      <c r="AD74" s="179"/>
      <c r="AE74" s="179"/>
      <c r="AF74" s="179"/>
      <c r="AG74" s="179" t="s">
        <v>56</v>
      </c>
      <c r="AH74" s="172" t="s">
        <v>40</v>
      </c>
      <c r="AI74" s="172"/>
      <c r="AJ74" s="169" t="s">
        <v>983</v>
      </c>
      <c r="AK74" s="165">
        <v>6</v>
      </c>
      <c r="AL74" s="189">
        <v>144.07885330208654</v>
      </c>
      <c r="AM74" s="182"/>
      <c r="AN74" s="183" t="s">
        <v>941</v>
      </c>
      <c r="AO74" s="165">
        <v>2021</v>
      </c>
      <c r="AP74" s="164" t="s">
        <v>374</v>
      </c>
      <c r="AQ74" s="165" t="s">
        <v>1051</v>
      </c>
      <c r="AR74" s="164" t="s">
        <v>890</v>
      </c>
      <c r="AS74" s="164" t="s">
        <v>891</v>
      </c>
      <c r="AT74" s="164" t="s">
        <v>481</v>
      </c>
      <c r="AU74" s="184">
        <v>43840</v>
      </c>
      <c r="AV74" s="183" t="s">
        <v>622</v>
      </c>
      <c r="AW74" s="172"/>
      <c r="AX74" s="183" t="s">
        <v>774</v>
      </c>
      <c r="AY74" s="185" t="s">
        <v>945</v>
      </c>
      <c r="AZ74" s="185" t="s">
        <v>1042</v>
      </c>
      <c r="BA74" s="186" t="s">
        <v>40</v>
      </c>
      <c r="BB74" s="187"/>
      <c r="BC74" s="187"/>
      <c r="BD74" s="187"/>
      <c r="BE74" s="187"/>
      <c r="BF74" s="187"/>
      <c r="BG74" s="187"/>
      <c r="BH74" s="187">
        <f t="shared" si="15"/>
        <v>0</v>
      </c>
      <c r="BI74" s="188">
        <f t="shared" si="16"/>
        <v>232000</v>
      </c>
      <c r="BJ74" s="177">
        <v>904477.5</v>
      </c>
      <c r="BK74" s="174">
        <f t="shared" si="17"/>
        <v>232000</v>
      </c>
      <c r="BL74" s="174">
        <f t="shared" si="18"/>
        <v>1024677.5</v>
      </c>
      <c r="BM74" s="174">
        <f t="shared" si="19"/>
        <v>672477.5</v>
      </c>
      <c r="BN74" s="174" t="s">
        <v>1032</v>
      </c>
      <c r="BO74" s="176" t="s">
        <v>40</v>
      </c>
      <c r="BP74" s="174"/>
      <c r="BQ74" s="174"/>
      <c r="BR74" s="174"/>
      <c r="BS74" s="174"/>
      <c r="BT74" s="174">
        <v>20000</v>
      </c>
      <c r="BU74" s="174">
        <v>0</v>
      </c>
      <c r="BV74" s="174"/>
      <c r="BW74" s="174"/>
      <c r="BX74" s="174">
        <v>200000</v>
      </c>
      <c r="BY74" s="174"/>
      <c r="BZ74" s="174"/>
      <c r="CA74" s="174">
        <v>12000</v>
      </c>
      <c r="CB74" s="174"/>
      <c r="CC74" s="177">
        <v>120200</v>
      </c>
      <c r="CD74" s="177">
        <v>191000</v>
      </c>
    </row>
    <row r="75" spans="1:84" ht="14.65" customHeight="1" x14ac:dyDescent="0.45">
      <c r="A75" s="38">
        <f t="shared" si="14"/>
        <v>146550</v>
      </c>
      <c r="B75" s="226">
        <v>5234</v>
      </c>
      <c r="C75" s="164" t="s">
        <v>183</v>
      </c>
      <c r="D75" s="165" t="s">
        <v>262</v>
      </c>
      <c r="E75" s="172"/>
      <c r="F75" s="172"/>
      <c r="G75" s="166">
        <v>349.67287180084008</v>
      </c>
      <c r="H75" s="164" t="s">
        <v>270</v>
      </c>
      <c r="I75" s="178">
        <v>7.2857142857142856</v>
      </c>
      <c r="J75" s="164">
        <v>117.67</v>
      </c>
      <c r="K75" s="164"/>
      <c r="L75" s="164"/>
      <c r="M75" s="166"/>
      <c r="N75" s="172" t="s">
        <v>989</v>
      </c>
      <c r="O75" s="164">
        <v>10</v>
      </c>
      <c r="P75" s="164">
        <v>10</v>
      </c>
      <c r="Q75" s="164"/>
      <c r="R75" s="164"/>
      <c r="S75" s="164"/>
      <c r="T75" s="164"/>
      <c r="U75" s="164"/>
      <c r="V75" s="174">
        <v>30000</v>
      </c>
      <c r="W75" s="172"/>
      <c r="X75" s="172"/>
      <c r="Y75" s="164" t="s">
        <v>40</v>
      </c>
      <c r="Z75" s="164" t="s">
        <v>40</v>
      </c>
      <c r="AA75" s="164" t="s">
        <v>40</v>
      </c>
      <c r="AB75" s="164"/>
      <c r="AC75" s="164"/>
      <c r="AD75" s="179" t="s">
        <v>56</v>
      </c>
      <c r="AE75" s="179"/>
      <c r="AF75" s="179"/>
      <c r="AG75" s="179"/>
      <c r="AH75" s="172" t="s">
        <v>40</v>
      </c>
      <c r="AI75" s="172"/>
      <c r="AJ75" s="191" t="s">
        <v>983</v>
      </c>
      <c r="AK75" s="165">
        <v>7</v>
      </c>
      <c r="AL75" s="189">
        <v>143.22171044494374</v>
      </c>
      <c r="AM75" s="182"/>
      <c r="AN75" s="183" t="s">
        <v>941</v>
      </c>
      <c r="AO75" s="165">
        <v>2021</v>
      </c>
      <c r="AP75" s="164" t="s">
        <v>374</v>
      </c>
      <c r="AQ75" s="165" t="s">
        <v>1051</v>
      </c>
      <c r="AR75" s="164" t="s">
        <v>890</v>
      </c>
      <c r="AS75" s="164" t="s">
        <v>891</v>
      </c>
      <c r="AT75" s="164" t="s">
        <v>481</v>
      </c>
      <c r="AU75" s="184">
        <v>43840</v>
      </c>
      <c r="AV75" s="183" t="s">
        <v>606</v>
      </c>
      <c r="AW75" s="172"/>
      <c r="AX75" s="183" t="s">
        <v>758</v>
      </c>
      <c r="AY75" s="185" t="s">
        <v>945</v>
      </c>
      <c r="AZ75" s="185" t="s">
        <v>1040</v>
      </c>
      <c r="BA75" s="186" t="s">
        <v>40</v>
      </c>
      <c r="BB75" s="187"/>
      <c r="BC75" s="187"/>
      <c r="BD75" s="187"/>
      <c r="BE75" s="187"/>
      <c r="BF75" s="187"/>
      <c r="BG75" s="187"/>
      <c r="BH75" s="187">
        <f t="shared" si="15"/>
        <v>0</v>
      </c>
      <c r="BI75" s="188">
        <f t="shared" si="16"/>
        <v>70000</v>
      </c>
      <c r="BJ75" s="177">
        <v>216550</v>
      </c>
      <c r="BK75" s="174">
        <f t="shared" si="17"/>
        <v>70000</v>
      </c>
      <c r="BL75" s="174">
        <f t="shared" si="18"/>
        <v>276550</v>
      </c>
      <c r="BM75" s="174">
        <f t="shared" si="19"/>
        <v>146550</v>
      </c>
      <c r="BN75" s="174" t="s">
        <v>1032</v>
      </c>
      <c r="BO75" s="176" t="s">
        <v>40</v>
      </c>
      <c r="BP75" s="174"/>
      <c r="BQ75" s="174"/>
      <c r="BR75" s="174"/>
      <c r="BS75" s="174"/>
      <c r="BT75" s="174">
        <v>40000</v>
      </c>
      <c r="BU75" s="174">
        <v>0</v>
      </c>
      <c r="BV75" s="174"/>
      <c r="BW75" s="174"/>
      <c r="BX75" s="174">
        <v>0</v>
      </c>
      <c r="BY75" s="174"/>
      <c r="BZ75" s="174"/>
      <c r="CA75" s="174">
        <v>30000</v>
      </c>
      <c r="CB75" s="174"/>
      <c r="CC75" s="177">
        <v>60000</v>
      </c>
      <c r="CD75" s="177">
        <v>120000</v>
      </c>
    </row>
    <row r="76" spans="1:84" ht="14.65" customHeight="1" x14ac:dyDescent="0.45">
      <c r="A76" s="38">
        <f t="shared" si="14"/>
        <v>87000</v>
      </c>
      <c r="B76" s="226">
        <v>5218</v>
      </c>
      <c r="C76" s="164" t="s">
        <v>172</v>
      </c>
      <c r="D76" s="165" t="s">
        <v>262</v>
      </c>
      <c r="E76" s="172" t="s">
        <v>40</v>
      </c>
      <c r="F76" s="172" t="s">
        <v>979</v>
      </c>
      <c r="G76" s="166">
        <v>1500</v>
      </c>
      <c r="H76" s="164" t="s">
        <v>270</v>
      </c>
      <c r="I76" s="178">
        <v>9.5714285714285712</v>
      </c>
      <c r="J76" s="164"/>
      <c r="K76" s="164"/>
      <c r="L76" s="164"/>
      <c r="M76" s="166"/>
      <c r="N76" s="172" t="s">
        <v>992</v>
      </c>
      <c r="O76" s="164">
        <v>2</v>
      </c>
      <c r="P76" s="164">
        <v>3</v>
      </c>
      <c r="Q76" s="164">
        <v>1</v>
      </c>
      <c r="R76" s="164"/>
      <c r="S76" s="164"/>
      <c r="T76" s="164"/>
      <c r="U76" s="164"/>
      <c r="V76" s="172"/>
      <c r="W76" s="172"/>
      <c r="X76" s="172"/>
      <c r="Y76" s="164" t="s">
        <v>40</v>
      </c>
      <c r="Z76" s="164" t="s">
        <v>40</v>
      </c>
      <c r="AA76" s="164" t="s">
        <v>40</v>
      </c>
      <c r="AB76" s="164"/>
      <c r="AC76" s="164"/>
      <c r="AD76" s="179"/>
      <c r="AE76" s="179"/>
      <c r="AF76" s="179"/>
      <c r="AG76" s="179" t="s">
        <v>56</v>
      </c>
      <c r="AH76" s="165" t="s">
        <v>40</v>
      </c>
      <c r="AI76" s="172"/>
      <c r="AJ76" s="169" t="s">
        <v>983</v>
      </c>
      <c r="AK76" s="172">
        <v>8</v>
      </c>
      <c r="AL76" s="189">
        <v>142.93599615922943</v>
      </c>
      <c r="AM76" s="182"/>
      <c r="AN76" s="183" t="s">
        <v>941</v>
      </c>
      <c r="AO76" s="165">
        <v>2021</v>
      </c>
      <c r="AP76" s="164" t="s">
        <v>365</v>
      </c>
      <c r="AQ76" s="165" t="s">
        <v>979</v>
      </c>
      <c r="AR76" s="164"/>
      <c r="AS76" s="164" t="s">
        <v>880</v>
      </c>
      <c r="AT76" s="164" t="s">
        <v>472</v>
      </c>
      <c r="AU76" s="184">
        <v>43839</v>
      </c>
      <c r="AV76" s="183" t="s">
        <v>595</v>
      </c>
      <c r="AW76" s="172"/>
      <c r="AX76" s="183" t="s">
        <v>748</v>
      </c>
      <c r="AY76" s="185" t="s">
        <v>948</v>
      </c>
      <c r="AZ76" s="185" t="s">
        <v>1041</v>
      </c>
      <c r="BA76" s="186" t="s">
        <v>40</v>
      </c>
      <c r="BB76" s="187"/>
      <c r="BC76" s="187"/>
      <c r="BD76" s="187"/>
      <c r="BE76" s="187"/>
      <c r="BF76" s="187"/>
      <c r="BG76" s="187"/>
      <c r="BH76" s="187">
        <f t="shared" si="15"/>
        <v>0</v>
      </c>
      <c r="BI76" s="188">
        <f t="shared" si="16"/>
        <v>58000</v>
      </c>
      <c r="BJ76" s="177">
        <v>145000</v>
      </c>
      <c r="BK76" s="174">
        <f t="shared" si="17"/>
        <v>58000</v>
      </c>
      <c r="BL76" s="174">
        <f t="shared" si="18"/>
        <v>155000</v>
      </c>
      <c r="BM76" s="174">
        <f t="shared" si="19"/>
        <v>87000</v>
      </c>
      <c r="BN76" s="174" t="s">
        <v>1033</v>
      </c>
      <c r="BO76" s="176" t="s">
        <v>40</v>
      </c>
      <c r="BP76" s="174"/>
      <c r="BQ76" s="174"/>
      <c r="BR76" s="174"/>
      <c r="BS76" s="174"/>
      <c r="BT76" s="174">
        <v>0</v>
      </c>
      <c r="BU76" s="174">
        <v>5000</v>
      </c>
      <c r="BV76" s="174"/>
      <c r="BW76" s="174"/>
      <c r="BX76" s="174">
        <v>0</v>
      </c>
      <c r="BY76" s="174"/>
      <c r="BZ76" s="174"/>
      <c r="CA76" s="174">
        <v>53000</v>
      </c>
      <c r="CB76" s="174"/>
      <c r="CC76" s="177">
        <v>10000</v>
      </c>
      <c r="CD76" s="177">
        <v>100000</v>
      </c>
    </row>
    <row r="77" spans="1:84" ht="14.65" customHeight="1" x14ac:dyDescent="0.45">
      <c r="A77" s="38">
        <f t="shared" si="14"/>
        <v>167448.5</v>
      </c>
      <c r="B77" s="226">
        <v>5286</v>
      </c>
      <c r="C77" s="164" t="s">
        <v>215</v>
      </c>
      <c r="D77" s="165" t="s">
        <v>262</v>
      </c>
      <c r="E77" s="172"/>
      <c r="F77" s="172"/>
      <c r="G77" s="166">
        <v>1310.5835884452879</v>
      </c>
      <c r="H77" s="164" t="s">
        <v>301</v>
      </c>
      <c r="I77" s="178">
        <v>8.5714285714285712</v>
      </c>
      <c r="J77" s="164">
        <v>97.85</v>
      </c>
      <c r="K77" s="164"/>
      <c r="L77" s="164"/>
      <c r="M77" s="166"/>
      <c r="N77" s="165" t="s">
        <v>998</v>
      </c>
      <c r="O77" s="164"/>
      <c r="P77" s="164"/>
      <c r="Q77" s="164">
        <v>3</v>
      </c>
      <c r="R77" s="164"/>
      <c r="S77" s="164"/>
      <c r="T77" s="164"/>
      <c r="U77" s="164"/>
      <c r="V77" s="172"/>
      <c r="W77" s="172"/>
      <c r="X77" s="172"/>
      <c r="Y77" s="164" t="s">
        <v>40</v>
      </c>
      <c r="Z77" s="164"/>
      <c r="AA77" s="164"/>
      <c r="AB77" s="164"/>
      <c r="AC77" s="164"/>
      <c r="AD77" s="179"/>
      <c r="AE77" s="179"/>
      <c r="AF77" s="179"/>
      <c r="AG77" s="179"/>
      <c r="AH77" s="165" t="s">
        <v>40</v>
      </c>
      <c r="AI77" s="172"/>
      <c r="AJ77" s="191" t="s">
        <v>983</v>
      </c>
      <c r="AK77" s="165">
        <v>11</v>
      </c>
      <c r="AL77" s="189">
        <v>140.93599615922943</v>
      </c>
      <c r="AM77" s="182"/>
      <c r="AN77" s="183" t="s">
        <v>941</v>
      </c>
      <c r="AO77" s="165">
        <v>2021</v>
      </c>
      <c r="AP77" s="164" t="s">
        <v>396</v>
      </c>
      <c r="AQ77" s="165" t="s">
        <v>427</v>
      </c>
      <c r="AR77" s="164"/>
      <c r="AS77" s="164" t="s">
        <v>910</v>
      </c>
      <c r="AT77" s="164" t="s">
        <v>503</v>
      </c>
      <c r="AU77" s="184">
        <v>43840</v>
      </c>
      <c r="AV77" s="183" t="s">
        <v>638</v>
      </c>
      <c r="AW77" s="172"/>
      <c r="AX77" s="183" t="s">
        <v>790</v>
      </c>
      <c r="AY77" s="185" t="s">
        <v>945</v>
      </c>
      <c r="AZ77" s="185" t="s">
        <v>1042</v>
      </c>
      <c r="BA77" s="186" t="s">
        <v>40</v>
      </c>
      <c r="BB77" s="187"/>
      <c r="BC77" s="187"/>
      <c r="BD77" s="187"/>
      <c r="BE77" s="187"/>
      <c r="BF77" s="187"/>
      <c r="BG77" s="187"/>
      <c r="BH77" s="187">
        <f t="shared" si="15"/>
        <v>0</v>
      </c>
      <c r="BI77" s="188">
        <f t="shared" si="16"/>
        <v>403000</v>
      </c>
      <c r="BJ77" s="177">
        <v>570448.5</v>
      </c>
      <c r="BK77" s="174">
        <f t="shared" si="17"/>
        <v>403000</v>
      </c>
      <c r="BL77" s="174">
        <f t="shared" si="18"/>
        <v>841372.5</v>
      </c>
      <c r="BM77" s="174">
        <f t="shared" si="19"/>
        <v>167448.5</v>
      </c>
      <c r="BN77" s="174" t="s">
        <v>1031</v>
      </c>
      <c r="BO77" s="176" t="s">
        <v>40</v>
      </c>
      <c r="BP77" s="174"/>
      <c r="BQ77" s="174"/>
      <c r="BR77" s="174"/>
      <c r="BS77" s="174"/>
      <c r="BT77" s="174">
        <v>0</v>
      </c>
      <c r="BU77" s="174">
        <v>0</v>
      </c>
      <c r="BV77" s="174"/>
      <c r="BW77" s="174"/>
      <c r="BX77" s="174">
        <v>400000</v>
      </c>
      <c r="BY77" s="174"/>
      <c r="BZ77" s="174"/>
      <c r="CA77" s="174">
        <v>3000</v>
      </c>
      <c r="CB77" s="174"/>
      <c r="CC77" s="177">
        <v>270924</v>
      </c>
      <c r="CD77" s="177">
        <v>143604.5</v>
      </c>
    </row>
    <row r="78" spans="1:84" ht="14.65" customHeight="1" x14ac:dyDescent="0.45">
      <c r="A78" s="38">
        <f t="shared" si="14"/>
        <v>299342</v>
      </c>
      <c r="B78" s="226">
        <v>5290</v>
      </c>
      <c r="C78" s="164" t="s">
        <v>218</v>
      </c>
      <c r="D78" s="165" t="s">
        <v>262</v>
      </c>
      <c r="E78" s="172"/>
      <c r="F78" s="172"/>
      <c r="G78" s="166">
        <v>1804.1966428168644</v>
      </c>
      <c r="H78" s="164" t="s">
        <v>289</v>
      </c>
      <c r="I78" s="178">
        <v>8.5714285714285712</v>
      </c>
      <c r="J78" s="164">
        <v>330.37</v>
      </c>
      <c r="K78" s="164"/>
      <c r="L78" s="164"/>
      <c r="M78" s="166"/>
      <c r="N78" s="172" t="s">
        <v>992</v>
      </c>
      <c r="O78" s="164">
        <v>5</v>
      </c>
      <c r="P78" s="164">
        <v>5</v>
      </c>
      <c r="Q78" s="164">
        <v>13</v>
      </c>
      <c r="R78" s="164"/>
      <c r="S78" s="164"/>
      <c r="T78" s="164"/>
      <c r="U78" s="164"/>
      <c r="V78" s="172"/>
      <c r="W78" s="172"/>
      <c r="X78" s="172"/>
      <c r="Y78" s="164" t="s">
        <v>40</v>
      </c>
      <c r="Z78" s="164" t="s">
        <v>40</v>
      </c>
      <c r="AA78" s="164" t="s">
        <v>40</v>
      </c>
      <c r="AB78" s="164"/>
      <c r="AC78" s="164"/>
      <c r="AD78" s="179"/>
      <c r="AE78" s="179"/>
      <c r="AF78" s="179"/>
      <c r="AG78" s="179" t="s">
        <v>56</v>
      </c>
      <c r="AH78" s="172" t="s">
        <v>40</v>
      </c>
      <c r="AI78" s="172"/>
      <c r="AJ78" s="169" t="s">
        <v>983</v>
      </c>
      <c r="AK78" s="165">
        <v>13</v>
      </c>
      <c r="AL78" s="189">
        <v>136.65028187351513</v>
      </c>
      <c r="AM78" s="182"/>
      <c r="AN78" s="183" t="s">
        <v>941</v>
      </c>
      <c r="AO78" s="165">
        <v>2021</v>
      </c>
      <c r="AP78" s="164" t="s">
        <v>374</v>
      </c>
      <c r="AQ78" s="165" t="s">
        <v>1051</v>
      </c>
      <c r="AR78" s="164" t="s">
        <v>890</v>
      </c>
      <c r="AS78" s="164" t="s">
        <v>891</v>
      </c>
      <c r="AT78" s="164" t="s">
        <v>481</v>
      </c>
      <c r="AU78" s="184">
        <v>43840</v>
      </c>
      <c r="AV78" s="183" t="s">
        <v>641</v>
      </c>
      <c r="AW78" s="172" t="s">
        <v>40</v>
      </c>
      <c r="AX78" s="183" t="s">
        <v>793</v>
      </c>
      <c r="AY78" s="185" t="s">
        <v>945</v>
      </c>
      <c r="AZ78" s="185" t="s">
        <v>1040</v>
      </c>
      <c r="BA78" s="186" t="s">
        <v>40</v>
      </c>
      <c r="BB78" s="187"/>
      <c r="BC78" s="187"/>
      <c r="BD78" s="187"/>
      <c r="BE78" s="187"/>
      <c r="BF78" s="187"/>
      <c r="BG78" s="187"/>
      <c r="BH78" s="187">
        <f t="shared" si="15"/>
        <v>0</v>
      </c>
      <c r="BI78" s="188">
        <f t="shared" si="16"/>
        <v>300000</v>
      </c>
      <c r="BJ78" s="177">
        <v>599342</v>
      </c>
      <c r="BK78" s="174">
        <f t="shared" si="17"/>
        <v>300000</v>
      </c>
      <c r="BL78" s="174">
        <f t="shared" si="18"/>
        <v>599342</v>
      </c>
      <c r="BM78" s="174">
        <f t="shared" si="19"/>
        <v>299342</v>
      </c>
      <c r="BN78" s="174" t="s">
        <v>1031</v>
      </c>
      <c r="BO78" s="176" t="s">
        <v>40</v>
      </c>
      <c r="BP78" s="174"/>
      <c r="BQ78" s="174"/>
      <c r="BR78" s="174"/>
      <c r="BS78" s="174"/>
      <c r="BT78" s="174">
        <v>0</v>
      </c>
      <c r="BU78" s="174">
        <v>0</v>
      </c>
      <c r="BV78" s="174"/>
      <c r="BW78" s="174"/>
      <c r="BX78" s="174">
        <v>300000</v>
      </c>
      <c r="BY78" s="174"/>
      <c r="BZ78" s="174"/>
      <c r="CA78" s="174">
        <v>0</v>
      </c>
      <c r="CB78" s="174"/>
      <c r="CC78" s="177">
        <v>0</v>
      </c>
      <c r="CD78" s="177">
        <v>20000</v>
      </c>
    </row>
    <row r="79" spans="1:84" ht="14.65" customHeight="1" x14ac:dyDescent="0.45">
      <c r="A79" s="38">
        <f t="shared" si="14"/>
        <v>330000</v>
      </c>
      <c r="B79" s="226">
        <v>5357</v>
      </c>
      <c r="C79" s="164" t="s">
        <v>250</v>
      </c>
      <c r="D79" s="165" t="s">
        <v>262</v>
      </c>
      <c r="E79" s="172"/>
      <c r="F79" s="172"/>
      <c r="G79" s="166">
        <v>7.0047712806992832</v>
      </c>
      <c r="H79" s="164" t="s">
        <v>292</v>
      </c>
      <c r="I79" s="178">
        <v>3.4285714285714284</v>
      </c>
      <c r="J79" s="164"/>
      <c r="K79" s="164"/>
      <c r="L79" s="164"/>
      <c r="M79" s="166"/>
      <c r="N79" s="172"/>
      <c r="O79" s="164"/>
      <c r="P79" s="164"/>
      <c r="Q79" s="164"/>
      <c r="R79" s="164"/>
      <c r="S79" s="164"/>
      <c r="T79" s="164"/>
      <c r="U79" s="164"/>
      <c r="V79" s="172"/>
      <c r="W79" s="172"/>
      <c r="X79" s="172"/>
      <c r="Y79" s="164" t="s">
        <v>40</v>
      </c>
      <c r="Z79" s="164" t="s">
        <v>40</v>
      </c>
      <c r="AA79" s="164"/>
      <c r="AB79" s="164"/>
      <c r="AC79" s="164"/>
      <c r="AD79" s="179"/>
      <c r="AE79" s="179"/>
      <c r="AF79" s="179" t="s">
        <v>56</v>
      </c>
      <c r="AG79" s="179"/>
      <c r="AH79" s="172"/>
      <c r="AI79" s="172"/>
      <c r="AJ79" s="223" t="s">
        <v>984</v>
      </c>
      <c r="AK79" s="224">
        <v>18</v>
      </c>
      <c r="AL79" s="225">
        <v>118.07885330208653</v>
      </c>
      <c r="AM79" s="190"/>
      <c r="AN79" s="183" t="s">
        <v>941</v>
      </c>
      <c r="AO79" s="165">
        <v>2021</v>
      </c>
      <c r="AP79" s="164" t="s">
        <v>418</v>
      </c>
      <c r="AQ79" s="165" t="s">
        <v>428</v>
      </c>
      <c r="AR79" s="164"/>
      <c r="AS79" s="164" t="s">
        <v>929</v>
      </c>
      <c r="AT79" s="164" t="s">
        <v>525</v>
      </c>
      <c r="AU79" s="184">
        <v>43840</v>
      </c>
      <c r="AV79" s="183" t="s">
        <v>673</v>
      </c>
      <c r="AW79" s="172"/>
      <c r="AX79" s="183" t="s">
        <v>824</v>
      </c>
      <c r="AY79" s="185" t="s">
        <v>948</v>
      </c>
      <c r="AZ79" s="185" t="s">
        <v>1041</v>
      </c>
      <c r="BA79" s="186" t="s">
        <v>40</v>
      </c>
      <c r="BB79" s="187"/>
      <c r="BC79" s="187"/>
      <c r="BD79" s="187"/>
      <c r="BE79" s="187"/>
      <c r="BF79" s="187"/>
      <c r="BG79" s="187"/>
      <c r="BH79" s="187">
        <f t="shared" si="15"/>
        <v>0</v>
      </c>
      <c r="BI79" s="188">
        <f t="shared" si="16"/>
        <v>220000</v>
      </c>
      <c r="BJ79" s="177">
        <v>550000</v>
      </c>
      <c r="BK79" s="174">
        <f t="shared" si="17"/>
        <v>220000</v>
      </c>
      <c r="BL79" s="174">
        <f t="shared" si="18"/>
        <v>2309000</v>
      </c>
      <c r="BM79" s="174">
        <f t="shared" si="19"/>
        <v>330000</v>
      </c>
      <c r="BN79" s="174" t="s">
        <v>1039</v>
      </c>
      <c r="BO79" s="176" t="s">
        <v>40</v>
      </c>
      <c r="BP79" s="174"/>
      <c r="BQ79" s="174"/>
      <c r="BR79" s="174"/>
      <c r="BS79" s="174"/>
      <c r="BT79" s="174">
        <v>155000</v>
      </c>
      <c r="BU79" s="174">
        <v>0</v>
      </c>
      <c r="BV79" s="174"/>
      <c r="BW79" s="174">
        <v>65000</v>
      </c>
      <c r="BX79" s="174">
        <v>0</v>
      </c>
      <c r="BY79" s="174"/>
      <c r="BZ79" s="174"/>
      <c r="CA79" s="174">
        <v>0</v>
      </c>
      <c r="CB79" s="174"/>
      <c r="CC79" s="177">
        <v>1759000</v>
      </c>
      <c r="CD79" s="177">
        <v>9505</v>
      </c>
    </row>
    <row r="80" spans="1:84" ht="14.65" customHeight="1" x14ac:dyDescent="0.45">
      <c r="A80" s="38">
        <f t="shared" si="14"/>
        <v>0</v>
      </c>
      <c r="B80" s="222">
        <v>5198</v>
      </c>
      <c r="C80" s="164" t="s">
        <v>158</v>
      </c>
      <c r="D80" s="165" t="s">
        <v>262</v>
      </c>
      <c r="E80" s="172"/>
      <c r="F80" s="172"/>
      <c r="G80" s="166">
        <v>5741.2503469841904</v>
      </c>
      <c r="H80" s="164" t="s">
        <v>968</v>
      </c>
      <c r="I80" s="178">
        <v>9</v>
      </c>
      <c r="J80" s="164"/>
      <c r="K80" s="164" t="s">
        <v>40</v>
      </c>
      <c r="L80" s="164"/>
      <c r="M80" s="166"/>
      <c r="N80" s="172" t="s">
        <v>992</v>
      </c>
      <c r="O80" s="164">
        <v>8</v>
      </c>
      <c r="P80" s="164">
        <v>2</v>
      </c>
      <c r="Q80" s="164">
        <v>9</v>
      </c>
      <c r="R80" s="164"/>
      <c r="S80" s="164"/>
      <c r="T80" s="164"/>
      <c r="U80" s="164"/>
      <c r="V80" s="172"/>
      <c r="W80" s="172"/>
      <c r="X80" s="172"/>
      <c r="Y80" s="164" t="s">
        <v>40</v>
      </c>
      <c r="Z80" s="164" t="s">
        <v>40</v>
      </c>
      <c r="AA80" s="164" t="s">
        <v>40</v>
      </c>
      <c r="AB80" s="164"/>
      <c r="AC80" s="164"/>
      <c r="AD80" s="179"/>
      <c r="AE80" s="179"/>
      <c r="AF80" s="179"/>
      <c r="AG80" s="179" t="s">
        <v>56</v>
      </c>
      <c r="AH80" s="172" t="s">
        <v>40</v>
      </c>
      <c r="AI80" s="172"/>
      <c r="AJ80" s="180" t="s">
        <v>983</v>
      </c>
      <c r="AK80" s="180">
        <v>2</v>
      </c>
      <c r="AL80" s="181">
        <v>156.90678455420928</v>
      </c>
      <c r="AM80" s="182"/>
      <c r="AN80" s="183" t="s">
        <v>939</v>
      </c>
      <c r="AO80" s="165">
        <v>2021</v>
      </c>
      <c r="AP80" s="164" t="s">
        <v>356</v>
      </c>
      <c r="AQ80" s="165" t="s">
        <v>979</v>
      </c>
      <c r="AR80" s="164"/>
      <c r="AS80" s="164" t="s">
        <v>872</v>
      </c>
      <c r="AT80" s="164" t="s">
        <v>463</v>
      </c>
      <c r="AU80" s="184">
        <v>43840</v>
      </c>
      <c r="AV80" s="183" t="s">
        <v>581</v>
      </c>
      <c r="AW80" s="172"/>
      <c r="AX80" s="183" t="s">
        <v>734</v>
      </c>
      <c r="AY80" s="185" t="s">
        <v>945</v>
      </c>
      <c r="AZ80" s="185" t="s">
        <v>1040</v>
      </c>
      <c r="BA80" s="186" t="s">
        <v>40</v>
      </c>
      <c r="BB80" s="187"/>
      <c r="BC80" s="187"/>
      <c r="BD80" s="187"/>
      <c r="BE80" s="187"/>
      <c r="BF80" s="187"/>
      <c r="BG80" s="187"/>
      <c r="BH80" s="187">
        <f t="shared" si="15"/>
        <v>0</v>
      </c>
      <c r="BI80" s="188">
        <f t="shared" si="16"/>
        <v>703221</v>
      </c>
      <c r="BJ80" s="177">
        <v>703221</v>
      </c>
      <c r="BK80" s="174">
        <f t="shared" si="17"/>
        <v>703221</v>
      </c>
      <c r="BL80" s="174">
        <f t="shared" si="18"/>
        <v>1027746</v>
      </c>
      <c r="BM80" s="174">
        <f t="shared" si="19"/>
        <v>0</v>
      </c>
      <c r="BN80" s="174"/>
      <c r="BO80" s="176" t="s">
        <v>40</v>
      </c>
      <c r="BP80" s="174">
        <v>0</v>
      </c>
      <c r="BQ80" s="174"/>
      <c r="BR80" s="174"/>
      <c r="BS80" s="174">
        <v>228013.19</v>
      </c>
      <c r="BT80" s="174">
        <v>320000</v>
      </c>
      <c r="BU80" s="174">
        <v>53500</v>
      </c>
      <c r="BV80" s="174"/>
      <c r="BW80" s="174"/>
      <c r="BX80" s="174">
        <v>0</v>
      </c>
      <c r="BY80" s="174"/>
      <c r="BZ80" s="174"/>
      <c r="CA80" s="174">
        <v>101707.81</v>
      </c>
      <c r="CB80" s="174"/>
      <c r="CC80" s="177">
        <v>324525</v>
      </c>
      <c r="CD80" s="177">
        <v>839800</v>
      </c>
    </row>
    <row r="81" spans="1:82" ht="14.65" customHeight="1" x14ac:dyDescent="0.45">
      <c r="A81" s="38">
        <f t="shared" si="14"/>
        <v>0</v>
      </c>
      <c r="B81" s="222">
        <v>5221</v>
      </c>
      <c r="C81" s="164" t="s">
        <v>175</v>
      </c>
      <c r="D81" s="165" t="s">
        <v>262</v>
      </c>
      <c r="E81" s="172"/>
      <c r="F81" s="172"/>
      <c r="G81" s="166">
        <v>4466.9631326819026</v>
      </c>
      <c r="H81" s="164" t="s">
        <v>969</v>
      </c>
      <c r="I81" s="178">
        <v>7.4545454545454541</v>
      </c>
      <c r="J81" s="164">
        <v>611.79</v>
      </c>
      <c r="K81" s="164" t="s">
        <v>40</v>
      </c>
      <c r="L81" s="164" t="s">
        <v>322</v>
      </c>
      <c r="M81" s="166">
        <v>4455.87</v>
      </c>
      <c r="N81" s="172" t="s">
        <v>992</v>
      </c>
      <c r="O81" s="164">
        <v>30</v>
      </c>
      <c r="P81" s="164">
        <v>35</v>
      </c>
      <c r="Q81" s="164">
        <v>18</v>
      </c>
      <c r="R81" s="164"/>
      <c r="S81" s="164"/>
      <c r="T81" s="164"/>
      <c r="U81" s="164"/>
      <c r="V81" s="172"/>
      <c r="W81" s="172"/>
      <c r="X81" s="172"/>
      <c r="Y81" s="164" t="s">
        <v>40</v>
      </c>
      <c r="Z81" s="164" t="s">
        <v>40</v>
      </c>
      <c r="AA81" s="164" t="s">
        <v>40</v>
      </c>
      <c r="AB81" s="164"/>
      <c r="AC81" s="164"/>
      <c r="AD81" s="179"/>
      <c r="AE81" s="179"/>
      <c r="AF81" s="179"/>
      <c r="AG81" s="179" t="s">
        <v>1005</v>
      </c>
      <c r="AH81" s="172"/>
      <c r="AI81" s="172"/>
      <c r="AJ81" s="180" t="s">
        <v>983</v>
      </c>
      <c r="AK81" s="180">
        <v>5</v>
      </c>
      <c r="AL81" s="181">
        <v>149.27042091784566</v>
      </c>
      <c r="AM81" s="182"/>
      <c r="AN81" s="183" t="s">
        <v>939</v>
      </c>
      <c r="AO81" s="165">
        <v>2021</v>
      </c>
      <c r="AP81" s="164" t="s">
        <v>368</v>
      </c>
      <c r="AQ81" s="165" t="s">
        <v>1057</v>
      </c>
      <c r="AR81" s="164"/>
      <c r="AS81" s="164" t="s">
        <v>883</v>
      </c>
      <c r="AT81" s="164" t="s">
        <v>475</v>
      </c>
      <c r="AU81" s="184">
        <v>43838</v>
      </c>
      <c r="AV81" s="183" t="s">
        <v>598</v>
      </c>
      <c r="AW81" s="172" t="s">
        <v>40</v>
      </c>
      <c r="AX81" s="183" t="s">
        <v>751</v>
      </c>
      <c r="AY81" s="185" t="s">
        <v>945</v>
      </c>
      <c r="AZ81" s="185" t="s">
        <v>1040</v>
      </c>
      <c r="BA81" s="186" t="s">
        <v>40</v>
      </c>
      <c r="BB81" s="187"/>
      <c r="BC81" s="187"/>
      <c r="BD81" s="187"/>
      <c r="BE81" s="187"/>
      <c r="BF81" s="187"/>
      <c r="BG81" s="187"/>
      <c r="BH81" s="187">
        <f t="shared" si="15"/>
        <v>0</v>
      </c>
      <c r="BI81" s="188">
        <f t="shared" si="16"/>
        <v>1127148</v>
      </c>
      <c r="BJ81" s="177">
        <v>1127148</v>
      </c>
      <c r="BK81" s="174">
        <f t="shared" si="17"/>
        <v>1127148</v>
      </c>
      <c r="BL81" s="174">
        <f t="shared" si="18"/>
        <v>1137148</v>
      </c>
      <c r="BM81" s="174">
        <f t="shared" si="19"/>
        <v>0</v>
      </c>
      <c r="BN81" s="174"/>
      <c r="BO81" s="176" t="s">
        <v>40</v>
      </c>
      <c r="BP81" s="174">
        <v>127034.64</v>
      </c>
      <c r="BQ81" s="174"/>
      <c r="BR81" s="174"/>
      <c r="BS81" s="174"/>
      <c r="BT81" s="174">
        <v>0</v>
      </c>
      <c r="BU81" s="174">
        <v>0</v>
      </c>
      <c r="BV81" s="174"/>
      <c r="BW81" s="174"/>
      <c r="BX81" s="174">
        <v>800000</v>
      </c>
      <c r="BY81" s="174"/>
      <c r="BZ81" s="174">
        <v>200113.36</v>
      </c>
      <c r="CA81" s="174">
        <v>0</v>
      </c>
      <c r="CB81" s="174"/>
      <c r="CC81" s="177">
        <v>10000</v>
      </c>
      <c r="CD81" s="177">
        <v>8000</v>
      </c>
    </row>
    <row r="82" spans="1:82" ht="14.65" customHeight="1" x14ac:dyDescent="0.45">
      <c r="A82" s="38">
        <f t="shared" si="14"/>
        <v>0</v>
      </c>
      <c r="B82" s="222">
        <v>5235</v>
      </c>
      <c r="C82" s="164" t="s">
        <v>184</v>
      </c>
      <c r="D82" s="165" t="s">
        <v>262</v>
      </c>
      <c r="E82" s="172"/>
      <c r="F82" s="172"/>
      <c r="G82" s="166">
        <v>2252.5302713529654</v>
      </c>
      <c r="H82" s="164" t="s">
        <v>296</v>
      </c>
      <c r="I82" s="178">
        <v>7.4</v>
      </c>
      <c r="J82" s="164"/>
      <c r="K82" s="164"/>
      <c r="L82" s="164"/>
      <c r="M82" s="166"/>
      <c r="N82" s="172" t="s">
        <v>996</v>
      </c>
      <c r="O82" s="164">
        <v>72</v>
      </c>
      <c r="P82" s="164"/>
      <c r="Q82" s="164">
        <v>7</v>
      </c>
      <c r="R82" s="164"/>
      <c r="S82" s="164"/>
      <c r="T82" s="164"/>
      <c r="U82" s="164"/>
      <c r="V82" s="172"/>
      <c r="W82" s="172"/>
      <c r="X82" s="172"/>
      <c r="Y82" s="164" t="s">
        <v>40</v>
      </c>
      <c r="Z82" s="164"/>
      <c r="AA82" s="164"/>
      <c r="AB82" s="164"/>
      <c r="AC82" s="164"/>
      <c r="AD82" s="179"/>
      <c r="AE82" s="179"/>
      <c r="AF82" s="179"/>
      <c r="AG82" s="179"/>
      <c r="AH82" s="172"/>
      <c r="AI82" s="172"/>
      <c r="AJ82" s="180" t="s">
        <v>983</v>
      </c>
      <c r="AK82" s="180">
        <v>7</v>
      </c>
      <c r="AL82" s="181">
        <v>148.22486536229007</v>
      </c>
      <c r="AM82" s="182"/>
      <c r="AN82" s="183" t="s">
        <v>939</v>
      </c>
      <c r="AO82" s="165">
        <v>2021</v>
      </c>
      <c r="AP82" s="164" t="s">
        <v>375</v>
      </c>
      <c r="AQ82" s="165" t="s">
        <v>1061</v>
      </c>
      <c r="AR82" s="164"/>
      <c r="AS82" s="164">
        <v>2485159612</v>
      </c>
      <c r="AT82" s="164" t="s">
        <v>482</v>
      </c>
      <c r="AU82" s="184">
        <v>43840</v>
      </c>
      <c r="AV82" s="183" t="s">
        <v>607</v>
      </c>
      <c r="AW82" s="172"/>
      <c r="AX82" s="183" t="s">
        <v>759</v>
      </c>
      <c r="AY82" s="185" t="s">
        <v>948</v>
      </c>
      <c r="AZ82" s="185" t="s">
        <v>1041</v>
      </c>
      <c r="BA82" s="186" t="s">
        <v>40</v>
      </c>
      <c r="BB82" s="187"/>
      <c r="BC82" s="187"/>
      <c r="BD82" s="187"/>
      <c r="BE82" s="187"/>
      <c r="BF82" s="187"/>
      <c r="BG82" s="187"/>
      <c r="BH82" s="187">
        <f t="shared" si="15"/>
        <v>0</v>
      </c>
      <c r="BI82" s="188">
        <f t="shared" si="16"/>
        <v>114960.84</v>
      </c>
      <c r="BJ82" s="177">
        <v>114960.84</v>
      </c>
      <c r="BK82" s="174">
        <f t="shared" si="17"/>
        <v>114960.84</v>
      </c>
      <c r="BL82" s="174">
        <f t="shared" si="18"/>
        <v>249981.84</v>
      </c>
      <c r="BM82" s="174">
        <f t="shared" si="19"/>
        <v>0</v>
      </c>
      <c r="BN82" s="174"/>
      <c r="BO82" s="176" t="s">
        <v>40</v>
      </c>
      <c r="BP82" s="174">
        <v>14960.84</v>
      </c>
      <c r="BQ82" s="174"/>
      <c r="BR82" s="174"/>
      <c r="BS82" s="174"/>
      <c r="BT82" s="174">
        <v>0</v>
      </c>
      <c r="BU82" s="174">
        <v>0</v>
      </c>
      <c r="BV82" s="174"/>
      <c r="BW82" s="174"/>
      <c r="BX82" s="174">
        <v>100000</v>
      </c>
      <c r="BY82" s="174"/>
      <c r="BZ82" s="174"/>
      <c r="CA82" s="174">
        <v>0</v>
      </c>
      <c r="CB82" s="174"/>
      <c r="CC82" s="177">
        <v>135021</v>
      </c>
      <c r="CD82" s="177">
        <v>238653</v>
      </c>
    </row>
    <row r="83" spans="1:82" ht="14.65" customHeight="1" x14ac:dyDescent="0.45">
      <c r="A83" s="38">
        <f t="shared" si="14"/>
        <v>0</v>
      </c>
      <c r="B83" s="222">
        <v>5281</v>
      </c>
      <c r="C83" s="164" t="s">
        <v>211</v>
      </c>
      <c r="D83" s="165" t="s">
        <v>262</v>
      </c>
      <c r="E83" s="172"/>
      <c r="F83" s="172"/>
      <c r="G83" s="166">
        <v>1746.1036590030913</v>
      </c>
      <c r="H83" s="164" t="s">
        <v>266</v>
      </c>
      <c r="I83" s="178">
        <v>8.1818181818181817</v>
      </c>
      <c r="J83" s="164">
        <v>7.14</v>
      </c>
      <c r="K83" s="164" t="s">
        <v>40</v>
      </c>
      <c r="L83" s="164" t="s">
        <v>322</v>
      </c>
      <c r="M83" s="166">
        <v>480.81</v>
      </c>
      <c r="N83" s="172" t="s">
        <v>992</v>
      </c>
      <c r="O83" s="164">
        <v>35</v>
      </c>
      <c r="P83" s="164">
        <v>38</v>
      </c>
      <c r="Q83" s="164">
        <v>12</v>
      </c>
      <c r="R83" s="164"/>
      <c r="S83" s="164"/>
      <c r="T83" s="164"/>
      <c r="U83" s="164"/>
      <c r="V83" s="172"/>
      <c r="W83" s="172"/>
      <c r="X83" s="172"/>
      <c r="Y83" s="164" t="s">
        <v>40</v>
      </c>
      <c r="Z83" s="164"/>
      <c r="AA83" s="164"/>
      <c r="AB83" s="164"/>
      <c r="AC83" s="164"/>
      <c r="AD83" s="179"/>
      <c r="AE83" s="179"/>
      <c r="AF83" s="179"/>
      <c r="AG83" s="179"/>
      <c r="AH83" s="172"/>
      <c r="AI83" s="172"/>
      <c r="AJ83" s="180" t="s">
        <v>983</v>
      </c>
      <c r="AK83" s="180">
        <v>8</v>
      </c>
      <c r="AL83" s="181">
        <v>147.49769364511835</v>
      </c>
      <c r="AM83" s="182"/>
      <c r="AN83" s="183" t="s">
        <v>939</v>
      </c>
      <c r="AO83" s="165">
        <v>2021</v>
      </c>
      <c r="AP83" s="164" t="s">
        <v>392</v>
      </c>
      <c r="AQ83" s="165" t="s">
        <v>947</v>
      </c>
      <c r="AR83" s="164"/>
      <c r="AS83" s="164" t="s">
        <v>905</v>
      </c>
      <c r="AT83" s="164" t="s">
        <v>499</v>
      </c>
      <c r="AU83" s="184">
        <v>43840</v>
      </c>
      <c r="AV83" s="183" t="s">
        <v>634</v>
      </c>
      <c r="AW83" s="172" t="s">
        <v>40</v>
      </c>
      <c r="AX83" s="183" t="s">
        <v>786</v>
      </c>
      <c r="AY83" s="185" t="s">
        <v>945</v>
      </c>
      <c r="AZ83" s="185" t="s">
        <v>1040</v>
      </c>
      <c r="BA83" s="186" t="s">
        <v>40</v>
      </c>
      <c r="BB83" s="187"/>
      <c r="BC83" s="187"/>
      <c r="BD83" s="187"/>
      <c r="BE83" s="187"/>
      <c r="BF83" s="187"/>
      <c r="BG83" s="187"/>
      <c r="BH83" s="187">
        <f t="shared" si="15"/>
        <v>0</v>
      </c>
      <c r="BI83" s="188">
        <f t="shared" si="16"/>
        <v>461503</v>
      </c>
      <c r="BJ83" s="177">
        <v>461503</v>
      </c>
      <c r="BK83" s="174">
        <f t="shared" si="17"/>
        <v>461503</v>
      </c>
      <c r="BL83" s="174">
        <f t="shared" si="18"/>
        <v>522294</v>
      </c>
      <c r="BM83" s="174">
        <f t="shared" si="19"/>
        <v>0</v>
      </c>
      <c r="BN83" s="174"/>
      <c r="BO83" s="176" t="s">
        <v>40</v>
      </c>
      <c r="BP83" s="174">
        <v>61503</v>
      </c>
      <c r="BQ83" s="174"/>
      <c r="BR83" s="174"/>
      <c r="BS83" s="174"/>
      <c r="BT83" s="174">
        <v>0</v>
      </c>
      <c r="BU83" s="174">
        <v>0</v>
      </c>
      <c r="BV83" s="174"/>
      <c r="BW83" s="174"/>
      <c r="BX83" s="174">
        <v>400000</v>
      </c>
      <c r="BY83" s="174"/>
      <c r="BZ83" s="174"/>
      <c r="CA83" s="174">
        <v>0</v>
      </c>
      <c r="CB83" s="174"/>
      <c r="CC83" s="177">
        <v>60791</v>
      </c>
      <c r="CD83" s="177">
        <v>60755</v>
      </c>
    </row>
    <row r="84" spans="1:82" ht="14.65" customHeight="1" x14ac:dyDescent="0.45">
      <c r="A84" s="38">
        <f t="shared" si="14"/>
        <v>0</v>
      </c>
      <c r="B84" s="222">
        <v>5348</v>
      </c>
      <c r="C84" s="164" t="s">
        <v>245</v>
      </c>
      <c r="D84" s="165" t="s">
        <v>262</v>
      </c>
      <c r="E84" s="172"/>
      <c r="F84" s="172"/>
      <c r="G84" s="166">
        <v>0</v>
      </c>
      <c r="H84" s="164" t="s">
        <v>311</v>
      </c>
      <c r="I84" s="178">
        <v>5</v>
      </c>
      <c r="J84" s="164"/>
      <c r="K84" s="164" t="s">
        <v>40</v>
      </c>
      <c r="L84" s="164" t="s">
        <v>323</v>
      </c>
      <c r="M84" s="166" t="s">
        <v>959</v>
      </c>
      <c r="N84" s="165" t="s">
        <v>989</v>
      </c>
      <c r="O84" s="164">
        <v>52</v>
      </c>
      <c r="P84" s="164">
        <v>28</v>
      </c>
      <c r="Q84" s="164"/>
      <c r="R84" s="164"/>
      <c r="S84" s="164"/>
      <c r="T84" s="164"/>
      <c r="U84" s="164"/>
      <c r="V84" s="172"/>
      <c r="W84" s="172"/>
      <c r="X84" s="172"/>
      <c r="Y84" s="164" t="s">
        <v>40</v>
      </c>
      <c r="Z84" s="164" t="s">
        <v>40</v>
      </c>
      <c r="AA84" s="164"/>
      <c r="AB84" s="164"/>
      <c r="AC84" s="164"/>
      <c r="AD84" s="179"/>
      <c r="AE84" s="179"/>
      <c r="AF84" s="179" t="s">
        <v>56</v>
      </c>
      <c r="AG84" s="179"/>
      <c r="AH84" s="172"/>
      <c r="AI84" s="172"/>
      <c r="AJ84" s="180" t="s">
        <v>983</v>
      </c>
      <c r="AK84" s="180">
        <v>13</v>
      </c>
      <c r="AL84" s="181">
        <v>143.97951182693652</v>
      </c>
      <c r="AM84" s="182"/>
      <c r="AN84" s="183" t="s">
        <v>939</v>
      </c>
      <c r="AO84" s="165">
        <v>2021</v>
      </c>
      <c r="AP84" s="164" t="s">
        <v>415</v>
      </c>
      <c r="AQ84" s="165" t="s">
        <v>1051</v>
      </c>
      <c r="AR84" s="164" t="s">
        <v>926</v>
      </c>
      <c r="AS84" s="164" t="s">
        <v>927</v>
      </c>
      <c r="AT84" s="164" t="s">
        <v>522</v>
      </c>
      <c r="AU84" s="184">
        <v>43840</v>
      </c>
      <c r="AV84" s="183" t="s">
        <v>668</v>
      </c>
      <c r="AW84" s="172"/>
      <c r="AX84" s="183" t="s">
        <v>820</v>
      </c>
      <c r="AY84" s="185" t="s">
        <v>948</v>
      </c>
      <c r="AZ84" s="185" t="s">
        <v>1041</v>
      </c>
      <c r="BA84" s="186" t="s">
        <v>40</v>
      </c>
      <c r="BB84" s="187"/>
      <c r="BC84" s="187"/>
      <c r="BD84" s="187"/>
      <c r="BE84" s="187"/>
      <c r="BF84" s="187"/>
      <c r="BG84" s="187"/>
      <c r="BH84" s="187">
        <f t="shared" si="15"/>
        <v>0</v>
      </c>
      <c r="BI84" s="188">
        <f t="shared" si="16"/>
        <v>68676</v>
      </c>
      <c r="BJ84" s="177">
        <v>68676</v>
      </c>
      <c r="BK84" s="174">
        <f t="shared" si="17"/>
        <v>68676</v>
      </c>
      <c r="BL84" s="174">
        <f t="shared" si="18"/>
        <v>68676</v>
      </c>
      <c r="BM84" s="174">
        <f t="shared" si="19"/>
        <v>0</v>
      </c>
      <c r="BN84" s="174"/>
      <c r="BO84" s="176" t="s">
        <v>40</v>
      </c>
      <c r="BP84" s="174"/>
      <c r="BQ84" s="174"/>
      <c r="BR84" s="174"/>
      <c r="BS84" s="174"/>
      <c r="BT84" s="174">
        <v>68676</v>
      </c>
      <c r="BU84" s="174">
        <v>0</v>
      </c>
      <c r="BV84" s="174"/>
      <c r="BW84" s="174"/>
      <c r="BX84" s="174">
        <v>0</v>
      </c>
      <c r="BY84" s="174"/>
      <c r="BZ84" s="174"/>
      <c r="CA84" s="174">
        <v>0</v>
      </c>
      <c r="CB84" s="174"/>
      <c r="CC84" s="177">
        <v>0</v>
      </c>
      <c r="CD84" s="177">
        <v>21750</v>
      </c>
    </row>
    <row r="85" spans="1:82" ht="14.65" customHeight="1" x14ac:dyDescent="0.45">
      <c r="A85" s="38">
        <f t="shared" si="14"/>
        <v>0</v>
      </c>
      <c r="B85" s="222">
        <v>5197</v>
      </c>
      <c r="C85" s="164" t="s">
        <v>157</v>
      </c>
      <c r="D85" s="165" t="s">
        <v>262</v>
      </c>
      <c r="E85" s="172"/>
      <c r="F85" s="172"/>
      <c r="G85" s="166">
        <v>4151.1400000000003</v>
      </c>
      <c r="H85" s="164" t="s">
        <v>269</v>
      </c>
      <c r="I85" s="178">
        <v>8.1818181818181817</v>
      </c>
      <c r="J85" s="164"/>
      <c r="K85" s="164" t="s">
        <v>40</v>
      </c>
      <c r="L85" s="164" t="s">
        <v>320</v>
      </c>
      <c r="M85" s="166">
        <v>7151.14</v>
      </c>
      <c r="N85" s="172" t="s">
        <v>992</v>
      </c>
      <c r="O85" s="164">
        <v>7</v>
      </c>
      <c r="P85" s="164">
        <v>1</v>
      </c>
      <c r="Q85" s="164">
        <v>16</v>
      </c>
      <c r="R85" s="164"/>
      <c r="S85" s="164"/>
      <c r="T85" s="164"/>
      <c r="U85" s="164"/>
      <c r="V85" s="172"/>
      <c r="W85" s="172"/>
      <c r="X85" s="172"/>
      <c r="Y85" s="164" t="s">
        <v>40</v>
      </c>
      <c r="Z85" s="164" t="s">
        <v>40</v>
      </c>
      <c r="AA85" s="164"/>
      <c r="AB85" s="164"/>
      <c r="AC85" s="164"/>
      <c r="AD85" s="179"/>
      <c r="AE85" s="179"/>
      <c r="AF85" s="179"/>
      <c r="AG85" s="179" t="s">
        <v>56</v>
      </c>
      <c r="AH85" s="172" t="s">
        <v>40</v>
      </c>
      <c r="AI85" s="172"/>
      <c r="AJ85" s="180" t="s">
        <v>983</v>
      </c>
      <c r="AK85" s="180">
        <v>20</v>
      </c>
      <c r="AL85" s="181">
        <v>140.85223909966379</v>
      </c>
      <c r="AM85" s="182"/>
      <c r="AN85" s="183" t="s">
        <v>939</v>
      </c>
      <c r="AO85" s="165">
        <v>2021</v>
      </c>
      <c r="AP85" s="164" t="s">
        <v>355</v>
      </c>
      <c r="AQ85" s="165" t="s">
        <v>979</v>
      </c>
      <c r="AR85" s="164"/>
      <c r="AS85" s="164">
        <v>4804423434</v>
      </c>
      <c r="AT85" s="164" t="s">
        <v>462</v>
      </c>
      <c r="AU85" s="184">
        <v>43840</v>
      </c>
      <c r="AV85" s="183" t="s">
        <v>580</v>
      </c>
      <c r="AW85" s="172" t="s">
        <v>40</v>
      </c>
      <c r="AX85" s="183" t="s">
        <v>733</v>
      </c>
      <c r="AY85" s="185" t="s">
        <v>945</v>
      </c>
      <c r="AZ85" s="185" t="s">
        <v>1040</v>
      </c>
      <c r="BA85" s="186" t="s">
        <v>40</v>
      </c>
      <c r="BB85" s="187"/>
      <c r="BC85" s="187"/>
      <c r="BD85" s="187"/>
      <c r="BE85" s="187"/>
      <c r="BF85" s="187"/>
      <c r="BG85" s="187"/>
      <c r="BH85" s="187">
        <f t="shared" si="15"/>
        <v>0</v>
      </c>
      <c r="BI85" s="188">
        <f t="shared" si="16"/>
        <v>598307.5</v>
      </c>
      <c r="BJ85" s="177">
        <v>598307.5</v>
      </c>
      <c r="BK85" s="174">
        <f t="shared" si="17"/>
        <v>598307.5</v>
      </c>
      <c r="BL85" s="174">
        <f t="shared" si="18"/>
        <v>598307.5</v>
      </c>
      <c r="BM85" s="174">
        <f t="shared" si="19"/>
        <v>0</v>
      </c>
      <c r="BN85" s="174"/>
      <c r="BO85" s="176" t="s">
        <v>40</v>
      </c>
      <c r="BP85" s="174"/>
      <c r="BQ85" s="174"/>
      <c r="BR85" s="174"/>
      <c r="BS85" s="174"/>
      <c r="BT85" s="174">
        <v>562495.5</v>
      </c>
      <c r="BU85" s="174">
        <v>3000</v>
      </c>
      <c r="BV85" s="174"/>
      <c r="BW85" s="174"/>
      <c r="BX85" s="174">
        <v>0</v>
      </c>
      <c r="BY85" s="174"/>
      <c r="BZ85" s="174"/>
      <c r="CA85" s="174">
        <v>32812</v>
      </c>
      <c r="CB85" s="174"/>
      <c r="CC85" s="177">
        <v>0</v>
      </c>
      <c r="CD85" s="177">
        <v>28500</v>
      </c>
    </row>
    <row r="86" spans="1:82" ht="14.65" customHeight="1" x14ac:dyDescent="0.45">
      <c r="A86" s="38">
        <f t="shared" si="14"/>
        <v>0</v>
      </c>
      <c r="B86" s="222">
        <v>5223</v>
      </c>
      <c r="C86" s="164" t="s">
        <v>176</v>
      </c>
      <c r="D86" s="165" t="s">
        <v>262</v>
      </c>
      <c r="E86" s="172"/>
      <c r="F86" s="172"/>
      <c r="G86" s="166">
        <v>4457.5101519602003</v>
      </c>
      <c r="H86" s="164" t="s">
        <v>293</v>
      </c>
      <c r="I86" s="178">
        <v>7.9090909090909092</v>
      </c>
      <c r="J86" s="164"/>
      <c r="K86" s="164" t="s">
        <v>40</v>
      </c>
      <c r="L86" s="164" t="s">
        <v>320</v>
      </c>
      <c r="M86" s="166">
        <v>2626.81</v>
      </c>
      <c r="N86" s="172" t="s">
        <v>992</v>
      </c>
      <c r="O86" s="164">
        <v>3</v>
      </c>
      <c r="P86" s="164">
        <v>7</v>
      </c>
      <c r="Q86" s="164">
        <v>4</v>
      </c>
      <c r="R86" s="164"/>
      <c r="S86" s="164"/>
      <c r="T86" s="164"/>
      <c r="U86" s="164"/>
      <c r="V86" s="172"/>
      <c r="W86" s="172"/>
      <c r="X86" s="172"/>
      <c r="Y86" s="164" t="s">
        <v>40</v>
      </c>
      <c r="Z86" s="164" t="s">
        <v>40</v>
      </c>
      <c r="AA86" s="164" t="s">
        <v>40</v>
      </c>
      <c r="AB86" s="164"/>
      <c r="AC86" s="164"/>
      <c r="AD86" s="179"/>
      <c r="AE86" s="179"/>
      <c r="AF86" s="179"/>
      <c r="AG86" s="179" t="s">
        <v>56</v>
      </c>
      <c r="AH86" s="165" t="s">
        <v>40</v>
      </c>
      <c r="AI86" s="172"/>
      <c r="AJ86" s="180" t="s">
        <v>983</v>
      </c>
      <c r="AK86" s="180">
        <v>28</v>
      </c>
      <c r="AL86" s="181">
        <v>136.17042091784563</v>
      </c>
      <c r="AM86" s="182"/>
      <c r="AN86" s="183" t="s">
        <v>939</v>
      </c>
      <c r="AO86" s="165">
        <v>2021</v>
      </c>
      <c r="AP86" s="164" t="s">
        <v>369</v>
      </c>
      <c r="AQ86" s="165" t="s">
        <v>979</v>
      </c>
      <c r="AR86" s="164"/>
      <c r="AS86" s="164" t="s">
        <v>884</v>
      </c>
      <c r="AT86" s="164" t="s">
        <v>476</v>
      </c>
      <c r="AU86" s="184">
        <v>43840</v>
      </c>
      <c r="AV86" s="183" t="s">
        <v>599</v>
      </c>
      <c r="AW86" s="172" t="s">
        <v>40</v>
      </c>
      <c r="AX86" s="183" t="s">
        <v>738</v>
      </c>
      <c r="AY86" s="185" t="s">
        <v>948</v>
      </c>
      <c r="AZ86" s="185" t="s">
        <v>1041</v>
      </c>
      <c r="BA86" s="186" t="s">
        <v>40</v>
      </c>
      <c r="BB86" s="187"/>
      <c r="BC86" s="187"/>
      <c r="BD86" s="187"/>
      <c r="BE86" s="187"/>
      <c r="BF86" s="187"/>
      <c r="BG86" s="187"/>
      <c r="BH86" s="187">
        <f t="shared" si="15"/>
        <v>0</v>
      </c>
      <c r="BI86" s="188">
        <f t="shared" si="16"/>
        <v>191195</v>
      </c>
      <c r="BJ86" s="177">
        <v>191195</v>
      </c>
      <c r="BK86" s="174">
        <f t="shared" si="17"/>
        <v>191195</v>
      </c>
      <c r="BL86" s="174">
        <f t="shared" si="18"/>
        <v>191195</v>
      </c>
      <c r="BM86" s="174">
        <f t="shared" si="19"/>
        <v>0</v>
      </c>
      <c r="BN86" s="174"/>
      <c r="BO86" s="176" t="s">
        <v>40</v>
      </c>
      <c r="BP86" s="174"/>
      <c r="BQ86" s="174"/>
      <c r="BR86" s="174"/>
      <c r="BS86" s="174"/>
      <c r="BT86" s="174">
        <v>138195</v>
      </c>
      <c r="BU86" s="174">
        <v>0</v>
      </c>
      <c r="BV86" s="174"/>
      <c r="BW86" s="174"/>
      <c r="BX86" s="174">
        <v>0</v>
      </c>
      <c r="BY86" s="174"/>
      <c r="BZ86" s="174"/>
      <c r="CA86" s="174">
        <v>53000</v>
      </c>
      <c r="CB86" s="174"/>
      <c r="CC86" s="177">
        <v>0</v>
      </c>
      <c r="CD86" s="177">
        <v>10000</v>
      </c>
    </row>
    <row r="87" spans="1:82" ht="14.65" customHeight="1" x14ac:dyDescent="0.5">
      <c r="A87" s="38">
        <f t="shared" si="14"/>
        <v>0</v>
      </c>
      <c r="B87" s="222">
        <v>5178</v>
      </c>
      <c r="C87" s="164" t="s">
        <v>146</v>
      </c>
      <c r="D87" s="165" t="s">
        <v>262</v>
      </c>
      <c r="E87" s="172"/>
      <c r="F87" s="172"/>
      <c r="G87" s="166">
        <v>83.999868254393377</v>
      </c>
      <c r="H87" s="164" t="s">
        <v>265</v>
      </c>
      <c r="I87" s="178">
        <v>5.5454545454545459</v>
      </c>
      <c r="J87" s="164"/>
      <c r="K87" s="164" t="s">
        <v>40</v>
      </c>
      <c r="L87" s="164" t="s">
        <v>320</v>
      </c>
      <c r="M87" s="166">
        <v>84</v>
      </c>
      <c r="N87" s="172" t="s">
        <v>989</v>
      </c>
      <c r="O87" s="164">
        <v>47</v>
      </c>
      <c r="P87" s="164">
        <v>33</v>
      </c>
      <c r="Q87" s="164"/>
      <c r="R87" s="164"/>
      <c r="S87" s="164"/>
      <c r="T87" s="164"/>
      <c r="U87" s="164"/>
      <c r="V87" s="172"/>
      <c r="W87" s="172"/>
      <c r="X87" s="172"/>
      <c r="Y87" s="164" t="s">
        <v>40</v>
      </c>
      <c r="Z87" s="164" t="s">
        <v>40</v>
      </c>
      <c r="AA87" s="164"/>
      <c r="AB87" s="164"/>
      <c r="AC87" s="164"/>
      <c r="AD87" s="179"/>
      <c r="AE87" s="179"/>
      <c r="AF87" s="179"/>
      <c r="AG87" s="179" t="s">
        <v>1005</v>
      </c>
      <c r="AH87" s="172"/>
      <c r="AI87" s="172"/>
      <c r="AJ87" s="193" t="s">
        <v>982</v>
      </c>
      <c r="AK87" s="180">
        <v>36</v>
      </c>
      <c r="AL87" s="181">
        <v>131.29769364511836</v>
      </c>
      <c r="AM87" s="182"/>
      <c r="AN87" s="183" t="s">
        <v>939</v>
      </c>
      <c r="AO87" s="165">
        <v>2021</v>
      </c>
      <c r="AP87" s="164" t="s">
        <v>348</v>
      </c>
      <c r="AQ87" s="165" t="s">
        <v>979</v>
      </c>
      <c r="AR87" s="164"/>
      <c r="AS87" s="164" t="s">
        <v>865</v>
      </c>
      <c r="AT87" s="164" t="s">
        <v>455</v>
      </c>
      <c r="AU87" s="184">
        <v>43839</v>
      </c>
      <c r="AV87" s="183" t="s">
        <v>569</v>
      </c>
      <c r="AW87" s="172"/>
      <c r="AX87" s="183" t="s">
        <v>722</v>
      </c>
      <c r="AY87" s="185" t="s">
        <v>948</v>
      </c>
      <c r="AZ87" s="185" t="s">
        <v>1041</v>
      </c>
      <c r="BA87" s="186" t="s">
        <v>40</v>
      </c>
      <c r="BB87" s="187"/>
      <c r="BC87" s="187"/>
      <c r="BD87" s="187"/>
      <c r="BE87" s="187"/>
      <c r="BF87" s="187"/>
      <c r="BG87" s="187"/>
      <c r="BH87" s="187">
        <f t="shared" si="15"/>
        <v>0</v>
      </c>
      <c r="BI87" s="188">
        <f t="shared" si="16"/>
        <v>24250</v>
      </c>
      <c r="BJ87" s="177">
        <v>24250</v>
      </c>
      <c r="BK87" s="174">
        <f t="shared" si="17"/>
        <v>24250</v>
      </c>
      <c r="BL87" s="174">
        <f t="shared" si="18"/>
        <v>24250</v>
      </c>
      <c r="BM87" s="174">
        <f t="shared" si="19"/>
        <v>0</v>
      </c>
      <c r="BN87" s="174"/>
      <c r="BO87" s="176" t="s">
        <v>40</v>
      </c>
      <c r="BP87" s="174"/>
      <c r="BQ87" s="174"/>
      <c r="BR87" s="174"/>
      <c r="BS87" s="174"/>
      <c r="BT87" s="174">
        <v>0</v>
      </c>
      <c r="BU87" s="174">
        <v>0</v>
      </c>
      <c r="BV87" s="174"/>
      <c r="BW87" s="174">
        <v>24250</v>
      </c>
      <c r="BX87" s="174">
        <v>0</v>
      </c>
      <c r="BY87" s="174"/>
      <c r="BZ87" s="174"/>
      <c r="CA87" s="174">
        <v>0</v>
      </c>
      <c r="CB87" s="174"/>
      <c r="CC87" s="177">
        <v>0</v>
      </c>
      <c r="CD87" s="177">
        <v>5000</v>
      </c>
    </row>
    <row r="88" spans="1:82" ht="14.65" customHeight="1" x14ac:dyDescent="0.5">
      <c r="A88" s="38">
        <f t="shared" si="14"/>
        <v>0</v>
      </c>
      <c r="B88" s="222">
        <v>5303</v>
      </c>
      <c r="C88" s="164" t="s">
        <v>225</v>
      </c>
      <c r="D88" s="165" t="s">
        <v>262</v>
      </c>
      <c r="E88" s="172"/>
      <c r="F88" s="172"/>
      <c r="G88" s="166">
        <v>2366.3313560209981</v>
      </c>
      <c r="H88" s="164" t="s">
        <v>309</v>
      </c>
      <c r="I88" s="178">
        <v>6.4545454545454541</v>
      </c>
      <c r="J88" s="164">
        <v>1622.84</v>
      </c>
      <c r="K88" s="164" t="s">
        <v>40</v>
      </c>
      <c r="L88" s="164" t="s">
        <v>314</v>
      </c>
      <c r="M88" s="166">
        <v>62.95</v>
      </c>
      <c r="N88" s="165" t="s">
        <v>989</v>
      </c>
      <c r="O88" s="164">
        <v>36</v>
      </c>
      <c r="P88" s="164">
        <v>26</v>
      </c>
      <c r="Q88" s="164"/>
      <c r="R88" s="164"/>
      <c r="S88" s="164"/>
      <c r="T88" s="164"/>
      <c r="U88" s="164"/>
      <c r="V88" s="172"/>
      <c r="W88" s="172"/>
      <c r="X88" s="172"/>
      <c r="Y88" s="164" t="s">
        <v>40</v>
      </c>
      <c r="Z88" s="164"/>
      <c r="AA88" s="164"/>
      <c r="AB88" s="164"/>
      <c r="AC88" s="164"/>
      <c r="AD88" s="179"/>
      <c r="AE88" s="179"/>
      <c r="AF88" s="179"/>
      <c r="AG88" s="179"/>
      <c r="AH88" s="172"/>
      <c r="AI88" s="172"/>
      <c r="AJ88" s="193" t="s">
        <v>982</v>
      </c>
      <c r="AK88" s="180">
        <v>40</v>
      </c>
      <c r="AL88" s="181">
        <v>126.51587546330016</v>
      </c>
      <c r="AM88" s="182"/>
      <c r="AN88" s="183" t="s">
        <v>939</v>
      </c>
      <c r="AO88" s="165">
        <v>2021</v>
      </c>
      <c r="AP88" s="164" t="s">
        <v>335</v>
      </c>
      <c r="AQ88" s="165" t="s">
        <v>947</v>
      </c>
      <c r="AR88" s="164"/>
      <c r="AS88" s="164" t="s">
        <v>850</v>
      </c>
      <c r="AT88" s="164" t="s">
        <v>442</v>
      </c>
      <c r="AU88" s="184">
        <v>43840</v>
      </c>
      <c r="AV88" s="183" t="s">
        <v>648</v>
      </c>
      <c r="AW88" s="172"/>
      <c r="AX88" s="183" t="s">
        <v>800</v>
      </c>
      <c r="AY88" s="185" t="s">
        <v>948</v>
      </c>
      <c r="AZ88" s="185" t="s">
        <v>1041</v>
      </c>
      <c r="BA88" s="186" t="s">
        <v>40</v>
      </c>
      <c r="BB88" s="187"/>
      <c r="BC88" s="187"/>
      <c r="BD88" s="187"/>
      <c r="BE88" s="187"/>
      <c r="BF88" s="187"/>
      <c r="BG88" s="187"/>
      <c r="BH88" s="187">
        <f t="shared" si="15"/>
        <v>0</v>
      </c>
      <c r="BI88" s="188">
        <f t="shared" si="16"/>
        <v>119604</v>
      </c>
      <c r="BJ88" s="177">
        <v>119604</v>
      </c>
      <c r="BK88" s="174">
        <f t="shared" si="17"/>
        <v>119604</v>
      </c>
      <c r="BL88" s="174">
        <f t="shared" si="18"/>
        <v>119604</v>
      </c>
      <c r="BM88" s="174">
        <f t="shared" si="19"/>
        <v>0</v>
      </c>
      <c r="BN88" s="174"/>
      <c r="BO88" s="176" t="s">
        <v>40</v>
      </c>
      <c r="BP88" s="174"/>
      <c r="BQ88" s="174"/>
      <c r="BR88" s="174"/>
      <c r="BS88" s="174"/>
      <c r="BT88" s="174">
        <v>0</v>
      </c>
      <c r="BU88" s="174">
        <v>0</v>
      </c>
      <c r="BV88" s="174"/>
      <c r="BW88" s="174"/>
      <c r="BX88" s="174">
        <v>11131</v>
      </c>
      <c r="BY88" s="174"/>
      <c r="BZ88" s="174">
        <v>108473</v>
      </c>
      <c r="CA88" s="174">
        <v>0</v>
      </c>
      <c r="CB88" s="174"/>
      <c r="CC88" s="177">
        <v>0</v>
      </c>
      <c r="CD88" s="177">
        <v>12000</v>
      </c>
    </row>
    <row r="89" spans="1:82" ht="14.65" customHeight="1" x14ac:dyDescent="0.5">
      <c r="A89" s="38">
        <f t="shared" si="14"/>
        <v>0</v>
      </c>
      <c r="B89" s="222">
        <v>5212</v>
      </c>
      <c r="C89" s="164" t="s">
        <v>168</v>
      </c>
      <c r="D89" s="165" t="s">
        <v>262</v>
      </c>
      <c r="E89" s="172"/>
      <c r="F89" s="172"/>
      <c r="G89" s="166">
        <v>242.51616767219915</v>
      </c>
      <c r="H89" s="164" t="s">
        <v>268</v>
      </c>
      <c r="I89" s="178">
        <v>6</v>
      </c>
      <c r="J89" s="164"/>
      <c r="K89" s="164" t="s">
        <v>40</v>
      </c>
      <c r="L89" s="164" t="s">
        <v>315</v>
      </c>
      <c r="M89" s="166">
        <v>242.52</v>
      </c>
      <c r="N89" s="165" t="s">
        <v>988</v>
      </c>
      <c r="O89" s="164">
        <v>61</v>
      </c>
      <c r="P89" s="164"/>
      <c r="Q89" s="164"/>
      <c r="R89" s="164"/>
      <c r="S89" s="164"/>
      <c r="T89" s="164"/>
      <c r="U89" s="164"/>
      <c r="V89" s="172"/>
      <c r="W89" s="172"/>
      <c r="X89" s="172"/>
      <c r="Y89" s="164" t="s">
        <v>40</v>
      </c>
      <c r="Z89" s="164"/>
      <c r="AA89" s="164"/>
      <c r="AB89" s="164"/>
      <c r="AC89" s="164"/>
      <c r="AD89" s="179"/>
      <c r="AE89" s="179"/>
      <c r="AF89" s="179"/>
      <c r="AG89" s="179"/>
      <c r="AH89" s="172"/>
      <c r="AI89" s="172"/>
      <c r="AJ89" s="193" t="s">
        <v>984</v>
      </c>
      <c r="AK89" s="180">
        <v>50</v>
      </c>
      <c r="AL89" s="181">
        <v>119.7522390996638</v>
      </c>
      <c r="AM89" s="182"/>
      <c r="AN89" s="183" t="s">
        <v>939</v>
      </c>
      <c r="AO89" s="165">
        <v>2021</v>
      </c>
      <c r="AP89" s="164" t="s">
        <v>362</v>
      </c>
      <c r="AQ89" s="165" t="s">
        <v>947</v>
      </c>
      <c r="AR89" s="164"/>
      <c r="AS89" s="164">
        <v>8013763439</v>
      </c>
      <c r="AT89" s="164" t="s">
        <v>469</v>
      </c>
      <c r="AU89" s="184">
        <v>43837</v>
      </c>
      <c r="AV89" s="183" t="s">
        <v>591</v>
      </c>
      <c r="AW89" s="172" t="s">
        <v>40</v>
      </c>
      <c r="AX89" s="183" t="s">
        <v>744</v>
      </c>
      <c r="AY89" s="185" t="s">
        <v>945</v>
      </c>
      <c r="AZ89" s="185" t="s">
        <v>1040</v>
      </c>
      <c r="BA89" s="186" t="s">
        <v>40</v>
      </c>
      <c r="BB89" s="187"/>
      <c r="BC89" s="187"/>
      <c r="BD89" s="187"/>
      <c r="BE89" s="187"/>
      <c r="BF89" s="187"/>
      <c r="BG89" s="187"/>
      <c r="BH89" s="187">
        <f t="shared" si="15"/>
        <v>0</v>
      </c>
      <c r="BI89" s="188">
        <f t="shared" si="16"/>
        <v>23291</v>
      </c>
      <c r="BJ89" s="177">
        <v>23291</v>
      </c>
      <c r="BK89" s="174">
        <f t="shared" si="17"/>
        <v>23291</v>
      </c>
      <c r="BL89" s="174">
        <f t="shared" si="18"/>
        <v>23291</v>
      </c>
      <c r="BM89" s="174">
        <f t="shared" si="19"/>
        <v>0</v>
      </c>
      <c r="BN89" s="174"/>
      <c r="BO89" s="176" t="s">
        <v>40</v>
      </c>
      <c r="BP89" s="174"/>
      <c r="BQ89" s="174"/>
      <c r="BR89" s="174"/>
      <c r="BS89" s="174"/>
      <c r="BT89" s="174">
        <v>0</v>
      </c>
      <c r="BU89" s="174">
        <v>0</v>
      </c>
      <c r="BV89" s="174"/>
      <c r="BW89" s="174">
        <v>23291</v>
      </c>
      <c r="BX89" s="174">
        <v>0</v>
      </c>
      <c r="BY89" s="174"/>
      <c r="BZ89" s="174"/>
      <c r="CA89" s="174">
        <v>0</v>
      </c>
      <c r="CB89" s="174"/>
      <c r="CC89" s="177">
        <v>0</v>
      </c>
      <c r="CD89" s="177">
        <v>8235</v>
      </c>
    </row>
    <row r="90" spans="1:82" ht="13.9" customHeight="1" x14ac:dyDescent="0.45">
      <c r="A90" s="38">
        <f t="shared" si="14"/>
        <v>0</v>
      </c>
      <c r="B90" s="222">
        <v>5385</v>
      </c>
      <c r="C90" s="164" t="s">
        <v>261</v>
      </c>
      <c r="D90" s="165" t="s">
        <v>262</v>
      </c>
      <c r="E90" s="165"/>
      <c r="F90" s="165"/>
      <c r="G90" s="166">
        <v>33.641982414813441</v>
      </c>
      <c r="H90" s="164" t="s">
        <v>269</v>
      </c>
      <c r="I90" s="167"/>
      <c r="J90" s="164"/>
      <c r="K90" s="164"/>
      <c r="L90" s="164"/>
      <c r="M90" s="165"/>
      <c r="N90" s="165" t="s">
        <v>996</v>
      </c>
      <c r="O90" s="164">
        <v>54</v>
      </c>
      <c r="P90" s="164"/>
      <c r="Q90" s="164">
        <v>25</v>
      </c>
      <c r="R90" s="164"/>
      <c r="S90" s="164"/>
      <c r="T90" s="164"/>
      <c r="U90" s="164"/>
      <c r="V90" s="165"/>
      <c r="W90" s="165"/>
      <c r="X90" s="165"/>
      <c r="Y90" s="164" t="s">
        <v>40</v>
      </c>
      <c r="Z90" s="164" t="s">
        <v>40</v>
      </c>
      <c r="AA90" s="164" t="s">
        <v>40</v>
      </c>
      <c r="AB90" s="164"/>
      <c r="AC90" s="164"/>
      <c r="AD90" s="168"/>
      <c r="AE90" s="168" t="s">
        <v>56</v>
      </c>
      <c r="AF90" s="168"/>
      <c r="AG90" s="168"/>
      <c r="AH90" s="165" t="s">
        <v>40</v>
      </c>
      <c r="AI90" s="165"/>
      <c r="AJ90" s="191" t="s">
        <v>985</v>
      </c>
      <c r="AK90" s="165"/>
      <c r="AL90" s="166"/>
      <c r="AM90" s="165"/>
      <c r="AN90" s="183" t="s">
        <v>939</v>
      </c>
      <c r="AO90" s="165">
        <v>2021</v>
      </c>
      <c r="AP90" s="164" t="s">
        <v>324</v>
      </c>
      <c r="AQ90" s="165" t="s">
        <v>1051</v>
      </c>
      <c r="AR90" s="164" t="s">
        <v>836</v>
      </c>
      <c r="AS90" s="164" t="s">
        <v>837</v>
      </c>
      <c r="AT90" s="164" t="s">
        <v>431</v>
      </c>
      <c r="AU90" s="184">
        <v>43840</v>
      </c>
      <c r="AV90" s="183" t="s">
        <v>684</v>
      </c>
      <c r="AW90" s="165"/>
      <c r="AX90" s="183" t="s">
        <v>835</v>
      </c>
      <c r="AY90" s="185" t="s">
        <v>945</v>
      </c>
      <c r="AZ90" s="185" t="s">
        <v>1040</v>
      </c>
      <c r="BA90" s="173" t="s">
        <v>40</v>
      </c>
      <c r="BB90" s="164"/>
      <c r="BC90" s="164"/>
      <c r="BD90" s="164"/>
      <c r="BE90" s="164"/>
      <c r="BF90" s="164"/>
      <c r="BG90" s="164"/>
      <c r="BH90" s="187">
        <f t="shared" si="15"/>
        <v>0</v>
      </c>
      <c r="BI90" s="188">
        <f t="shared" si="16"/>
        <v>16046</v>
      </c>
      <c r="BJ90" s="177">
        <v>16046</v>
      </c>
      <c r="BK90" s="174">
        <f t="shared" si="17"/>
        <v>16046</v>
      </c>
      <c r="BL90" s="174">
        <f t="shared" si="18"/>
        <v>16046</v>
      </c>
      <c r="BM90" s="174">
        <f t="shared" si="19"/>
        <v>0</v>
      </c>
      <c r="BN90" s="174"/>
      <c r="BO90" s="176" t="s">
        <v>40</v>
      </c>
      <c r="BP90" s="174"/>
      <c r="BQ90" s="174"/>
      <c r="BR90" s="174"/>
      <c r="BS90" s="174"/>
      <c r="BT90" s="174">
        <v>0</v>
      </c>
      <c r="BU90" s="174">
        <v>0</v>
      </c>
      <c r="BV90" s="174"/>
      <c r="BW90" s="174"/>
      <c r="BX90" s="174">
        <v>0</v>
      </c>
      <c r="BY90" s="174"/>
      <c r="BZ90" s="174"/>
      <c r="CA90" s="174">
        <v>16046</v>
      </c>
      <c r="CB90" s="174"/>
      <c r="CC90" s="177">
        <v>0</v>
      </c>
      <c r="CD90" s="177">
        <v>1500</v>
      </c>
    </row>
    <row r="91" spans="1:82" ht="14.65" customHeight="1" x14ac:dyDescent="0.45">
      <c r="A91" s="38">
        <f t="shared" si="14"/>
        <v>251395.41999999993</v>
      </c>
      <c r="B91" s="226">
        <v>4781</v>
      </c>
      <c r="C91" s="164" t="s">
        <v>126</v>
      </c>
      <c r="D91" s="165" t="s">
        <v>262</v>
      </c>
      <c r="E91" s="172"/>
      <c r="F91" s="172"/>
      <c r="G91" s="166">
        <v>2076.7266823036275</v>
      </c>
      <c r="H91" s="164" t="s">
        <v>266</v>
      </c>
      <c r="I91" s="178">
        <v>8.7272727272727266</v>
      </c>
      <c r="J91" s="164"/>
      <c r="K91" s="164"/>
      <c r="L91" s="164"/>
      <c r="M91" s="166"/>
      <c r="N91" s="172" t="s">
        <v>992</v>
      </c>
      <c r="O91" s="164">
        <v>12</v>
      </c>
      <c r="P91" s="164">
        <v>32</v>
      </c>
      <c r="Q91" s="164">
        <v>3</v>
      </c>
      <c r="R91" s="164"/>
      <c r="S91" s="164"/>
      <c r="T91" s="164"/>
      <c r="U91" s="164"/>
      <c r="V91" s="172"/>
      <c r="W91" s="172"/>
      <c r="X91" s="172"/>
      <c r="Y91" s="164" t="s">
        <v>40</v>
      </c>
      <c r="Z91" s="164" t="s">
        <v>40</v>
      </c>
      <c r="AA91" s="164" t="s">
        <v>40</v>
      </c>
      <c r="AB91" s="164"/>
      <c r="AC91" s="164"/>
      <c r="AD91" s="179"/>
      <c r="AE91" s="179"/>
      <c r="AF91" s="179"/>
      <c r="AG91" s="179" t="s">
        <v>1005</v>
      </c>
      <c r="AH91" s="165" t="s">
        <v>40</v>
      </c>
      <c r="AI91" s="172"/>
      <c r="AJ91" s="180" t="s">
        <v>983</v>
      </c>
      <c r="AK91" s="180">
        <v>1</v>
      </c>
      <c r="AL91" s="181">
        <v>156.98860273602745</v>
      </c>
      <c r="AM91" s="182"/>
      <c r="AN91" s="183" t="s">
        <v>939</v>
      </c>
      <c r="AO91" s="165">
        <v>2021</v>
      </c>
      <c r="AP91" s="164" t="s">
        <v>328</v>
      </c>
      <c r="AQ91" s="165" t="s">
        <v>1051</v>
      </c>
      <c r="AR91" s="164" t="s">
        <v>840</v>
      </c>
      <c r="AS91" s="164" t="s">
        <v>841</v>
      </c>
      <c r="AT91" s="164" t="s">
        <v>435</v>
      </c>
      <c r="AU91" s="184">
        <v>43832</v>
      </c>
      <c r="AV91" s="183" t="s">
        <v>548</v>
      </c>
      <c r="AW91" s="172" t="s">
        <v>40</v>
      </c>
      <c r="AX91" s="183" t="s">
        <v>701</v>
      </c>
      <c r="AY91" s="185" t="s">
        <v>945</v>
      </c>
      <c r="AZ91" s="185" t="s">
        <v>1040</v>
      </c>
      <c r="BA91" s="186" t="s">
        <v>40</v>
      </c>
      <c r="BB91" s="187"/>
      <c r="BC91" s="187"/>
      <c r="BD91" s="187"/>
      <c r="BE91" s="187"/>
      <c r="BF91" s="187"/>
      <c r="BG91" s="187"/>
      <c r="BH91" s="187">
        <f t="shared" si="15"/>
        <v>0</v>
      </c>
      <c r="BI91" s="188">
        <f t="shared" si="16"/>
        <v>951653.28</v>
      </c>
      <c r="BJ91" s="177">
        <v>1203048.7</v>
      </c>
      <c r="BK91" s="174">
        <f t="shared" si="17"/>
        <v>951653.28</v>
      </c>
      <c r="BL91" s="174">
        <f t="shared" si="18"/>
        <v>1203048.7</v>
      </c>
      <c r="BM91" s="174">
        <f t="shared" si="19"/>
        <v>251395.41999999993</v>
      </c>
      <c r="BN91" s="174" t="s">
        <v>1070</v>
      </c>
      <c r="BO91" s="176" t="s">
        <v>40</v>
      </c>
      <c r="BP91" s="174"/>
      <c r="BQ91" s="174"/>
      <c r="BR91" s="174"/>
      <c r="BS91" s="174">
        <v>255000</v>
      </c>
      <c r="BT91" s="174">
        <v>0</v>
      </c>
      <c r="BU91" s="174">
        <v>0</v>
      </c>
      <c r="BV91" s="174"/>
      <c r="BW91" s="174"/>
      <c r="BX91" s="174">
        <v>0</v>
      </c>
      <c r="BY91" s="174"/>
      <c r="BZ91" s="174">
        <v>593653.28</v>
      </c>
      <c r="CA91" s="174">
        <v>3000</v>
      </c>
      <c r="CB91" s="174">
        <v>100000</v>
      </c>
      <c r="CC91" s="177">
        <v>0</v>
      </c>
      <c r="CD91" s="177">
        <v>4000</v>
      </c>
    </row>
    <row r="92" spans="1:82" ht="14.65" customHeight="1" x14ac:dyDescent="0.45">
      <c r="A92" s="38">
        <f t="shared" si="14"/>
        <v>318400</v>
      </c>
      <c r="B92" s="226">
        <v>5232</v>
      </c>
      <c r="C92" s="164" t="s">
        <v>181</v>
      </c>
      <c r="D92" s="165" t="s">
        <v>262</v>
      </c>
      <c r="E92" s="172"/>
      <c r="F92" s="172"/>
      <c r="G92" s="166">
        <v>4860.9530478685074</v>
      </c>
      <c r="H92" s="164" t="s">
        <v>269</v>
      </c>
      <c r="I92" s="178">
        <v>9.0909090909090917</v>
      </c>
      <c r="J92" s="164">
        <v>1</v>
      </c>
      <c r="K92" s="164" t="s">
        <v>40</v>
      </c>
      <c r="L92" s="164" t="s">
        <v>320</v>
      </c>
      <c r="M92" s="166">
        <v>2685.56</v>
      </c>
      <c r="N92" s="172" t="s">
        <v>992</v>
      </c>
      <c r="O92" s="164">
        <v>1</v>
      </c>
      <c r="P92" s="164">
        <v>4</v>
      </c>
      <c r="Q92" s="164">
        <v>6</v>
      </c>
      <c r="R92" s="164"/>
      <c r="S92" s="164"/>
      <c r="T92" s="164"/>
      <c r="U92" s="164"/>
      <c r="V92" s="172"/>
      <c r="W92" s="172"/>
      <c r="X92" s="172"/>
      <c r="Y92" s="164" t="s">
        <v>40</v>
      </c>
      <c r="Z92" s="164" t="s">
        <v>40</v>
      </c>
      <c r="AA92" s="164" t="s">
        <v>40</v>
      </c>
      <c r="AB92" s="164"/>
      <c r="AC92" s="164"/>
      <c r="AD92" s="179"/>
      <c r="AE92" s="179"/>
      <c r="AF92" s="179"/>
      <c r="AG92" s="179" t="s">
        <v>56</v>
      </c>
      <c r="AH92" s="172" t="s">
        <v>40</v>
      </c>
      <c r="AI92" s="172"/>
      <c r="AJ92" s="180" t="s">
        <v>983</v>
      </c>
      <c r="AK92" s="180">
        <v>3</v>
      </c>
      <c r="AL92" s="181">
        <v>153.93203707946179</v>
      </c>
      <c r="AM92" s="182"/>
      <c r="AN92" s="183" t="s">
        <v>939</v>
      </c>
      <c r="AO92" s="165">
        <v>2021</v>
      </c>
      <c r="AP92" s="164" t="s">
        <v>356</v>
      </c>
      <c r="AQ92" s="165" t="s">
        <v>979</v>
      </c>
      <c r="AR92" s="164"/>
      <c r="AS92" s="164" t="s">
        <v>872</v>
      </c>
      <c r="AT92" s="164" t="s">
        <v>463</v>
      </c>
      <c r="AU92" s="184">
        <v>43840</v>
      </c>
      <c r="AV92" s="183" t="s">
        <v>604</v>
      </c>
      <c r="AW92" s="172" t="s">
        <v>40</v>
      </c>
      <c r="AX92" s="183" t="s">
        <v>756</v>
      </c>
      <c r="AY92" s="185" t="s">
        <v>945</v>
      </c>
      <c r="AZ92" s="185" t="s">
        <v>1040</v>
      </c>
      <c r="BA92" s="186" t="s">
        <v>40</v>
      </c>
      <c r="BB92" s="187"/>
      <c r="BC92" s="187"/>
      <c r="BD92" s="187"/>
      <c r="BE92" s="187"/>
      <c r="BF92" s="187"/>
      <c r="BG92" s="187"/>
      <c r="BH92" s="187">
        <f t="shared" si="15"/>
        <v>0</v>
      </c>
      <c r="BI92" s="188">
        <f t="shared" si="16"/>
        <v>1460501</v>
      </c>
      <c r="BJ92" s="177">
        <v>1778901</v>
      </c>
      <c r="BK92" s="174">
        <f t="shared" si="17"/>
        <v>1460501</v>
      </c>
      <c r="BL92" s="174">
        <f t="shared" si="18"/>
        <v>1800901</v>
      </c>
      <c r="BM92" s="174">
        <f t="shared" si="19"/>
        <v>318400</v>
      </c>
      <c r="BN92" s="174" t="s">
        <v>1071</v>
      </c>
      <c r="BO92" s="176" t="s">
        <v>40</v>
      </c>
      <c r="BP92" s="174">
        <v>64401</v>
      </c>
      <c r="BQ92" s="174"/>
      <c r="BR92" s="174"/>
      <c r="BS92" s="174">
        <v>500000</v>
      </c>
      <c r="BT92" s="174">
        <v>270000</v>
      </c>
      <c r="BU92" s="174">
        <v>20000</v>
      </c>
      <c r="BV92" s="174"/>
      <c r="BW92" s="174"/>
      <c r="BX92" s="174">
        <v>550000</v>
      </c>
      <c r="BY92" s="174"/>
      <c r="BZ92" s="174"/>
      <c r="CA92" s="174">
        <v>56100</v>
      </c>
      <c r="CB92" s="174"/>
      <c r="CC92" s="177">
        <v>22000</v>
      </c>
      <c r="CD92" s="177">
        <v>77000</v>
      </c>
    </row>
    <row r="93" spans="1:82" ht="14.65" customHeight="1" x14ac:dyDescent="0.45">
      <c r="A93" s="38">
        <f t="shared" si="14"/>
        <v>1465182</v>
      </c>
      <c r="B93" s="226">
        <v>5188</v>
      </c>
      <c r="C93" s="164" t="s">
        <v>151</v>
      </c>
      <c r="D93" s="165" t="s">
        <v>262</v>
      </c>
      <c r="E93" s="172"/>
      <c r="F93" s="172"/>
      <c r="G93" s="166" t="s">
        <v>948</v>
      </c>
      <c r="H93" s="164" t="s">
        <v>967</v>
      </c>
      <c r="I93" s="178">
        <v>9.1999999999999993</v>
      </c>
      <c r="J93" s="164"/>
      <c r="K93" s="164"/>
      <c r="L93" s="164"/>
      <c r="M93" s="166"/>
      <c r="N93" s="172" t="s">
        <v>988</v>
      </c>
      <c r="O93" s="164">
        <v>27</v>
      </c>
      <c r="P93" s="164"/>
      <c r="Q93" s="164"/>
      <c r="R93" s="164"/>
      <c r="S93" s="164"/>
      <c r="T93" s="164"/>
      <c r="U93" s="164"/>
      <c r="V93" s="172"/>
      <c r="W93" s="172"/>
      <c r="X93" s="172"/>
      <c r="Y93" s="164" t="s">
        <v>40</v>
      </c>
      <c r="Z93" s="164"/>
      <c r="AA93" s="164"/>
      <c r="AB93" s="164"/>
      <c r="AC93" s="164"/>
      <c r="AD93" s="179"/>
      <c r="AE93" s="179"/>
      <c r="AF93" s="179"/>
      <c r="AG93" s="179"/>
      <c r="AH93" s="172"/>
      <c r="AI93" s="172"/>
      <c r="AJ93" s="180" t="s">
        <v>983</v>
      </c>
      <c r="AK93" s="180">
        <v>4</v>
      </c>
      <c r="AL93" s="181">
        <v>152.89264314006783</v>
      </c>
      <c r="AM93" s="182"/>
      <c r="AN93" s="183" t="s">
        <v>939</v>
      </c>
      <c r="AO93" s="165">
        <v>2021</v>
      </c>
      <c r="AP93" s="164" t="s">
        <v>351</v>
      </c>
      <c r="AQ93" s="165" t="s">
        <v>979</v>
      </c>
      <c r="AR93" s="164"/>
      <c r="AS93" s="164" t="s">
        <v>868</v>
      </c>
      <c r="AT93" s="164" t="s">
        <v>458</v>
      </c>
      <c r="AU93" s="184">
        <v>43840</v>
      </c>
      <c r="AV93" s="183" t="s">
        <v>574</v>
      </c>
      <c r="AW93" s="172" t="s">
        <v>40</v>
      </c>
      <c r="AX93" s="183" t="s">
        <v>727</v>
      </c>
      <c r="AY93" s="185" t="s">
        <v>945</v>
      </c>
      <c r="AZ93" s="185" t="s">
        <v>1041</v>
      </c>
      <c r="BA93" s="186" t="s">
        <v>40</v>
      </c>
      <c r="BB93" s="187"/>
      <c r="BC93" s="187"/>
      <c r="BD93" s="187"/>
      <c r="BE93" s="187"/>
      <c r="BF93" s="187"/>
      <c r="BG93" s="187"/>
      <c r="BH93" s="187">
        <f t="shared" si="15"/>
        <v>0</v>
      </c>
      <c r="BI93" s="188">
        <f t="shared" si="16"/>
        <v>74762</v>
      </c>
      <c r="BJ93" s="177">
        <v>1539944</v>
      </c>
      <c r="BK93" s="174">
        <f t="shared" si="17"/>
        <v>74762</v>
      </c>
      <c r="BL93" s="174">
        <f t="shared" si="18"/>
        <v>1625422</v>
      </c>
      <c r="BM93" s="174">
        <f t="shared" si="19"/>
        <v>1465182</v>
      </c>
      <c r="BN93" s="174" t="s">
        <v>1028</v>
      </c>
      <c r="BO93" s="176" t="s">
        <v>40</v>
      </c>
      <c r="BP93" s="174"/>
      <c r="BQ93" s="174"/>
      <c r="BR93" s="174"/>
      <c r="BS93" s="174">
        <v>49762</v>
      </c>
      <c r="BT93" s="174">
        <v>0</v>
      </c>
      <c r="BU93" s="174">
        <v>25000</v>
      </c>
      <c r="BV93" s="174"/>
      <c r="BW93" s="174"/>
      <c r="BX93" s="174">
        <v>0</v>
      </c>
      <c r="BY93" s="174"/>
      <c r="BZ93" s="174">
        <v>0</v>
      </c>
      <c r="CA93" s="174">
        <v>0</v>
      </c>
      <c r="CB93" s="174"/>
      <c r="CC93" s="177">
        <v>85478</v>
      </c>
      <c r="CD93" s="177">
        <v>201890</v>
      </c>
    </row>
    <row r="94" spans="1:82" ht="14.65" customHeight="1" x14ac:dyDescent="0.45">
      <c r="A94" s="38">
        <f t="shared" si="14"/>
        <v>484400</v>
      </c>
      <c r="B94" s="226">
        <v>5229</v>
      </c>
      <c r="C94" s="164" t="s">
        <v>179</v>
      </c>
      <c r="D94" s="165" t="s">
        <v>262</v>
      </c>
      <c r="E94" s="172"/>
      <c r="F94" s="172"/>
      <c r="G94" s="166">
        <f>896.29004554151-346</f>
        <v>550.29004554151004</v>
      </c>
      <c r="H94" s="164" t="s">
        <v>265</v>
      </c>
      <c r="I94" s="178">
        <v>8.6</v>
      </c>
      <c r="J94" s="164"/>
      <c r="K94" s="164"/>
      <c r="L94" s="164"/>
      <c r="M94" s="166"/>
      <c r="N94" s="165" t="s">
        <v>989</v>
      </c>
      <c r="O94" s="164">
        <v>14</v>
      </c>
      <c r="P94" s="164">
        <v>8</v>
      </c>
      <c r="Q94" s="164"/>
      <c r="R94" s="164"/>
      <c r="S94" s="164"/>
      <c r="T94" s="164"/>
      <c r="U94" s="164"/>
      <c r="V94" s="172"/>
      <c r="W94" s="172"/>
      <c r="X94" s="172"/>
      <c r="Y94" s="164" t="s">
        <v>40</v>
      </c>
      <c r="Z94" s="164" t="s">
        <v>40</v>
      </c>
      <c r="AA94" s="164"/>
      <c r="AB94" s="164"/>
      <c r="AC94" s="164"/>
      <c r="AD94" s="179"/>
      <c r="AE94" s="179"/>
      <c r="AF94" s="179"/>
      <c r="AG94" s="179" t="s">
        <v>56</v>
      </c>
      <c r="AH94" s="172" t="s">
        <v>40</v>
      </c>
      <c r="AI94" s="172"/>
      <c r="AJ94" s="180" t="s">
        <v>983</v>
      </c>
      <c r="AK94" s="180">
        <v>6</v>
      </c>
      <c r="AL94" s="181">
        <v>149.0815320289567</v>
      </c>
      <c r="AM94" s="182"/>
      <c r="AN94" s="183" t="s">
        <v>939</v>
      </c>
      <c r="AO94" s="165">
        <v>2021</v>
      </c>
      <c r="AP94" s="164" t="s">
        <v>372</v>
      </c>
      <c r="AQ94" s="165" t="s">
        <v>979</v>
      </c>
      <c r="AR94" s="164"/>
      <c r="AS94" s="164" t="s">
        <v>888</v>
      </c>
      <c r="AT94" s="164" t="s">
        <v>479</v>
      </c>
      <c r="AU94" s="184">
        <v>43840</v>
      </c>
      <c r="AV94" s="183" t="s">
        <v>602</v>
      </c>
      <c r="AW94" s="172"/>
      <c r="AX94" s="183" t="s">
        <v>754</v>
      </c>
      <c r="AY94" s="185" t="s">
        <v>948</v>
      </c>
      <c r="AZ94" s="185" t="s">
        <v>1041</v>
      </c>
      <c r="BA94" s="186" t="s">
        <v>40</v>
      </c>
      <c r="BB94" s="187"/>
      <c r="BC94" s="187"/>
      <c r="BD94" s="187"/>
      <c r="BE94" s="187"/>
      <c r="BF94" s="187"/>
      <c r="BG94" s="187"/>
      <c r="BH94" s="187">
        <f t="shared" si="15"/>
        <v>0</v>
      </c>
      <c r="BI94" s="188">
        <f t="shared" si="16"/>
        <v>192500</v>
      </c>
      <c r="BJ94" s="177">
        <v>676900</v>
      </c>
      <c r="BK94" s="174">
        <f t="shared" si="17"/>
        <v>192500</v>
      </c>
      <c r="BL94" s="174">
        <f t="shared" si="18"/>
        <v>752090</v>
      </c>
      <c r="BM94" s="174">
        <f t="shared" si="19"/>
        <v>484400</v>
      </c>
      <c r="BN94" s="174" t="s">
        <v>1029</v>
      </c>
      <c r="BO94" s="176" t="s">
        <v>40</v>
      </c>
      <c r="BP94" s="174"/>
      <c r="BQ94" s="174"/>
      <c r="BR94" s="174"/>
      <c r="BS94" s="174">
        <v>130500</v>
      </c>
      <c r="BT94" s="174">
        <v>20000</v>
      </c>
      <c r="BU94" s="174">
        <v>15000</v>
      </c>
      <c r="BV94" s="174"/>
      <c r="BW94" s="174"/>
      <c r="BX94" s="174">
        <v>0</v>
      </c>
      <c r="BY94" s="174"/>
      <c r="BZ94" s="174"/>
      <c r="CA94" s="174">
        <v>27000</v>
      </c>
      <c r="CB94" s="174"/>
      <c r="CC94" s="177">
        <v>75190</v>
      </c>
      <c r="CD94" s="177">
        <v>31310</v>
      </c>
    </row>
    <row r="95" spans="1:82" ht="14.65" customHeight="1" x14ac:dyDescent="0.45">
      <c r="A95" s="38">
        <f t="shared" si="14"/>
        <v>1315509</v>
      </c>
      <c r="B95" s="226">
        <v>5314</v>
      </c>
      <c r="C95" s="164" t="s">
        <v>230</v>
      </c>
      <c r="D95" s="165" t="s">
        <v>262</v>
      </c>
      <c r="E95" s="172"/>
      <c r="F95" s="172"/>
      <c r="G95" s="166" t="s">
        <v>948</v>
      </c>
      <c r="H95" s="164" t="s">
        <v>269</v>
      </c>
      <c r="I95" s="178">
        <v>8</v>
      </c>
      <c r="J95" s="164"/>
      <c r="K95" s="164"/>
      <c r="L95" s="164"/>
      <c r="M95" s="166"/>
      <c r="N95" s="172" t="s">
        <v>992</v>
      </c>
      <c r="O95" s="164">
        <v>20</v>
      </c>
      <c r="P95" s="164">
        <v>15</v>
      </c>
      <c r="Q95" s="164">
        <v>22</v>
      </c>
      <c r="R95" s="164"/>
      <c r="S95" s="164"/>
      <c r="T95" s="164"/>
      <c r="U95" s="164"/>
      <c r="V95" s="172"/>
      <c r="W95" s="172"/>
      <c r="X95" s="172"/>
      <c r="Y95" s="164" t="s">
        <v>40</v>
      </c>
      <c r="Z95" s="164" t="s">
        <v>40</v>
      </c>
      <c r="AA95" s="164" t="s">
        <v>40</v>
      </c>
      <c r="AB95" s="164"/>
      <c r="AC95" s="164" t="s">
        <v>1023</v>
      </c>
      <c r="AD95" s="179"/>
      <c r="AE95" s="179"/>
      <c r="AF95" s="179"/>
      <c r="AG95" s="179" t="s">
        <v>1005</v>
      </c>
      <c r="AH95" s="172"/>
      <c r="AI95" s="172"/>
      <c r="AJ95" s="180" t="s">
        <v>983</v>
      </c>
      <c r="AK95" s="180">
        <v>9</v>
      </c>
      <c r="AL95" s="181">
        <v>146.85223909966379</v>
      </c>
      <c r="AM95" s="182"/>
      <c r="AN95" s="183" t="s">
        <v>939</v>
      </c>
      <c r="AO95" s="165">
        <v>2021</v>
      </c>
      <c r="AP95" s="164" t="s">
        <v>356</v>
      </c>
      <c r="AQ95" s="165" t="s">
        <v>979</v>
      </c>
      <c r="AR95" s="164"/>
      <c r="AS95" s="164" t="s">
        <v>872</v>
      </c>
      <c r="AT95" s="164" t="s">
        <v>463</v>
      </c>
      <c r="AU95" s="184">
        <v>43840</v>
      </c>
      <c r="AV95" s="183" t="s">
        <v>653</v>
      </c>
      <c r="AW95" s="172" t="s">
        <v>40</v>
      </c>
      <c r="AX95" s="183" t="s">
        <v>805</v>
      </c>
      <c r="AY95" s="185" t="s">
        <v>945</v>
      </c>
      <c r="AZ95" s="185" t="s">
        <v>1041</v>
      </c>
      <c r="BA95" s="186" t="s">
        <v>40</v>
      </c>
      <c r="BB95" s="187"/>
      <c r="BC95" s="187"/>
      <c r="BD95" s="187"/>
      <c r="BE95" s="187"/>
      <c r="BF95" s="187"/>
      <c r="BG95" s="187"/>
      <c r="BH95" s="187">
        <f t="shared" si="15"/>
        <v>0</v>
      </c>
      <c r="BI95" s="188">
        <f t="shared" si="16"/>
        <v>76907</v>
      </c>
      <c r="BJ95" s="177">
        <v>1392416</v>
      </c>
      <c r="BK95" s="174">
        <f t="shared" si="17"/>
        <v>76907</v>
      </c>
      <c r="BL95" s="174">
        <f t="shared" si="18"/>
        <v>1512416</v>
      </c>
      <c r="BM95" s="174">
        <f t="shared" si="19"/>
        <v>1315509</v>
      </c>
      <c r="BN95" s="174" t="s">
        <v>1072</v>
      </c>
      <c r="BO95" s="176" t="s">
        <v>40</v>
      </c>
      <c r="BP95" s="174">
        <v>36907</v>
      </c>
      <c r="BQ95" s="174"/>
      <c r="BR95" s="174"/>
      <c r="BS95" s="174"/>
      <c r="BT95" s="174">
        <v>20000</v>
      </c>
      <c r="BU95" s="174">
        <v>20000</v>
      </c>
      <c r="BV95" s="174"/>
      <c r="BW95" s="174"/>
      <c r="BX95" s="174">
        <v>0</v>
      </c>
      <c r="BY95" s="174"/>
      <c r="BZ95" s="174"/>
      <c r="CA95" s="174">
        <v>0</v>
      </c>
      <c r="CB95" s="174"/>
      <c r="CC95" s="177">
        <v>120000</v>
      </c>
      <c r="CD95" s="177">
        <v>444500</v>
      </c>
    </row>
    <row r="96" spans="1:82" ht="14.45" customHeight="1" x14ac:dyDescent="0.45">
      <c r="A96" s="38">
        <f t="shared" si="14"/>
        <v>370000</v>
      </c>
      <c r="B96" s="226">
        <v>5379</v>
      </c>
      <c r="C96" s="164" t="s">
        <v>259</v>
      </c>
      <c r="D96" s="165" t="s">
        <v>262</v>
      </c>
      <c r="E96" s="172"/>
      <c r="F96" s="172"/>
      <c r="G96" s="166">
        <v>3985.8159010522904</v>
      </c>
      <c r="H96" s="164" t="s">
        <v>267</v>
      </c>
      <c r="I96" s="178">
        <v>8.7272727272727266</v>
      </c>
      <c r="J96" s="164"/>
      <c r="K96" s="164" t="s">
        <v>40</v>
      </c>
      <c r="L96" s="164" t="s">
        <v>314</v>
      </c>
      <c r="M96" s="166">
        <v>3985.82</v>
      </c>
      <c r="N96" s="165" t="s">
        <v>989</v>
      </c>
      <c r="O96" s="164">
        <v>6</v>
      </c>
      <c r="P96" s="164">
        <v>6</v>
      </c>
      <c r="Q96" s="164"/>
      <c r="R96" s="164"/>
      <c r="S96" s="164"/>
      <c r="T96" s="164"/>
      <c r="U96" s="164"/>
      <c r="V96" s="172"/>
      <c r="W96" s="172"/>
      <c r="X96" s="172"/>
      <c r="Y96" s="164" t="s">
        <v>40</v>
      </c>
      <c r="Z96" s="164" t="s">
        <v>40</v>
      </c>
      <c r="AA96" s="164" t="s">
        <v>40</v>
      </c>
      <c r="AB96" s="164"/>
      <c r="AC96" s="164"/>
      <c r="AD96" s="179"/>
      <c r="AE96" s="179"/>
      <c r="AF96" s="179"/>
      <c r="AG96" s="179" t="s">
        <v>56</v>
      </c>
      <c r="AH96" s="172" t="s">
        <v>40</v>
      </c>
      <c r="AI96" s="172"/>
      <c r="AJ96" s="180" t="s">
        <v>983</v>
      </c>
      <c r="AK96" s="180">
        <v>10</v>
      </c>
      <c r="AL96" s="181">
        <v>146.7613300087547</v>
      </c>
      <c r="AM96" s="190"/>
      <c r="AN96" s="183" t="s">
        <v>939</v>
      </c>
      <c r="AO96" s="165">
        <v>2021</v>
      </c>
      <c r="AP96" s="164" t="s">
        <v>423</v>
      </c>
      <c r="AQ96" s="165" t="s">
        <v>1051</v>
      </c>
      <c r="AR96" s="164" t="s">
        <v>936</v>
      </c>
      <c r="AS96" s="164" t="s">
        <v>937</v>
      </c>
      <c r="AT96" s="164" t="s">
        <v>530</v>
      </c>
      <c r="AU96" s="184">
        <v>43839</v>
      </c>
      <c r="AV96" s="183" t="s">
        <v>682</v>
      </c>
      <c r="AW96" s="172"/>
      <c r="AX96" s="183" t="s">
        <v>833</v>
      </c>
      <c r="AY96" s="185" t="s">
        <v>945</v>
      </c>
      <c r="AZ96" s="185" t="s">
        <v>1041</v>
      </c>
      <c r="BA96" s="186" t="s">
        <v>40</v>
      </c>
      <c r="BB96" s="187"/>
      <c r="BC96" s="187"/>
      <c r="BD96" s="187"/>
      <c r="BE96" s="187"/>
      <c r="BF96" s="187"/>
      <c r="BG96" s="187"/>
      <c r="BH96" s="187">
        <f t="shared" si="15"/>
        <v>0</v>
      </c>
      <c r="BI96" s="188">
        <f t="shared" si="16"/>
        <v>200000</v>
      </c>
      <c r="BJ96" s="177">
        <v>570000</v>
      </c>
      <c r="BK96" s="174">
        <f t="shared" si="17"/>
        <v>200000</v>
      </c>
      <c r="BL96" s="174">
        <f t="shared" si="18"/>
        <v>570000</v>
      </c>
      <c r="BM96" s="174">
        <f t="shared" si="19"/>
        <v>370000</v>
      </c>
      <c r="BN96" s="174" t="s">
        <v>1032</v>
      </c>
      <c r="BO96" s="176" t="s">
        <v>40</v>
      </c>
      <c r="BP96" s="174">
        <v>49006.19</v>
      </c>
      <c r="BQ96" s="174"/>
      <c r="BR96" s="174"/>
      <c r="BS96" s="174">
        <v>25993.81</v>
      </c>
      <c r="BT96" s="174">
        <v>80000</v>
      </c>
      <c r="BU96" s="174">
        <v>0</v>
      </c>
      <c r="BV96" s="174"/>
      <c r="BW96" s="174"/>
      <c r="BX96" s="174">
        <v>0</v>
      </c>
      <c r="BY96" s="174"/>
      <c r="BZ96" s="174"/>
      <c r="CA96" s="174">
        <v>45000</v>
      </c>
      <c r="CB96" s="174"/>
      <c r="CC96" s="177">
        <v>0</v>
      </c>
      <c r="CD96" s="177">
        <v>16800</v>
      </c>
    </row>
    <row r="97" spans="1:84" ht="14.45" customHeight="1" x14ac:dyDescent="0.45">
      <c r="A97" s="38">
        <f t="shared" si="14"/>
        <v>534605.72</v>
      </c>
      <c r="B97" s="226">
        <v>5224</v>
      </c>
      <c r="C97" s="164" t="s">
        <v>177</v>
      </c>
      <c r="D97" s="165" t="s">
        <v>262</v>
      </c>
      <c r="E97" s="172"/>
      <c r="F97" s="172"/>
      <c r="G97" s="166">
        <v>2479.9944033320262</v>
      </c>
      <c r="H97" s="164" t="s">
        <v>967</v>
      </c>
      <c r="I97" s="178">
        <v>8.3636363636363633</v>
      </c>
      <c r="J97" s="164"/>
      <c r="K97" s="164"/>
      <c r="L97" s="164"/>
      <c r="M97" s="166"/>
      <c r="N97" s="172" t="s">
        <v>992</v>
      </c>
      <c r="O97" s="164">
        <v>31</v>
      </c>
      <c r="P97" s="164">
        <v>42</v>
      </c>
      <c r="Q97" s="164">
        <v>5</v>
      </c>
      <c r="R97" s="164"/>
      <c r="S97" s="164"/>
      <c r="T97" s="164"/>
      <c r="U97" s="164"/>
      <c r="V97" s="172"/>
      <c r="W97" s="172"/>
      <c r="X97" s="172"/>
      <c r="Y97" s="164" t="s">
        <v>40</v>
      </c>
      <c r="Z97" s="164" t="s">
        <v>40</v>
      </c>
      <c r="AA97" s="164"/>
      <c r="AB97" s="164"/>
      <c r="AC97" s="164" t="s">
        <v>1022</v>
      </c>
      <c r="AD97" s="179"/>
      <c r="AE97" s="179"/>
      <c r="AF97" s="179"/>
      <c r="AG97" s="179" t="s">
        <v>1005</v>
      </c>
      <c r="AH97" s="165" t="s">
        <v>40</v>
      </c>
      <c r="AI97" s="172"/>
      <c r="AJ97" s="180" t="s">
        <v>983</v>
      </c>
      <c r="AK97" s="180">
        <v>11</v>
      </c>
      <c r="AL97" s="181">
        <v>146.00678455420925</v>
      </c>
      <c r="AM97" s="182"/>
      <c r="AN97" s="183" t="s">
        <v>939</v>
      </c>
      <c r="AO97" s="165">
        <v>2021</v>
      </c>
      <c r="AP97" s="164" t="s">
        <v>351</v>
      </c>
      <c r="AQ97" s="165" t="s">
        <v>979</v>
      </c>
      <c r="AR97" s="164"/>
      <c r="AS97" s="164" t="s">
        <v>868</v>
      </c>
      <c r="AT97" s="164" t="s">
        <v>458</v>
      </c>
      <c r="AU97" s="184">
        <v>43840</v>
      </c>
      <c r="AV97" s="183" t="s">
        <v>600</v>
      </c>
      <c r="AW97" s="172" t="s">
        <v>40</v>
      </c>
      <c r="AX97" s="183" t="s">
        <v>752</v>
      </c>
      <c r="AY97" s="185" t="s">
        <v>945</v>
      </c>
      <c r="AZ97" s="185" t="s">
        <v>1040</v>
      </c>
      <c r="BA97" s="186" t="s">
        <v>40</v>
      </c>
      <c r="BB97" s="187"/>
      <c r="BC97" s="187"/>
      <c r="BD97" s="187"/>
      <c r="BE97" s="187"/>
      <c r="BF97" s="187"/>
      <c r="BG97" s="187"/>
      <c r="BH97" s="187">
        <f t="shared" si="15"/>
        <v>0</v>
      </c>
      <c r="BI97" s="188">
        <f t="shared" si="16"/>
        <v>728809.28</v>
      </c>
      <c r="BJ97" s="177">
        <v>1263415</v>
      </c>
      <c r="BK97" s="174">
        <f t="shared" si="17"/>
        <v>728809.28</v>
      </c>
      <c r="BL97" s="174">
        <f t="shared" si="18"/>
        <v>1604743</v>
      </c>
      <c r="BM97" s="174">
        <f t="shared" si="19"/>
        <v>534605.72</v>
      </c>
      <c r="BN97" s="174" t="s">
        <v>1032</v>
      </c>
      <c r="BO97" s="176" t="s">
        <v>40</v>
      </c>
      <c r="BP97" s="174">
        <v>15000</v>
      </c>
      <c r="BQ97" s="174"/>
      <c r="BR97" s="174"/>
      <c r="BS97" s="174"/>
      <c r="BT97" s="174">
        <v>0</v>
      </c>
      <c r="BU97" s="174">
        <v>0</v>
      </c>
      <c r="BV97" s="174">
        <v>700000</v>
      </c>
      <c r="BW97" s="174"/>
      <c r="BX97" s="174">
        <v>0</v>
      </c>
      <c r="BY97" s="174"/>
      <c r="BZ97" s="174">
        <v>0</v>
      </c>
      <c r="CA97" s="174">
        <v>13809.279999999999</v>
      </c>
      <c r="CB97" s="174"/>
      <c r="CC97" s="177">
        <v>341328</v>
      </c>
      <c r="CD97" s="177">
        <v>152000</v>
      </c>
    </row>
    <row r="98" spans="1:84" ht="14.65" customHeight="1" x14ac:dyDescent="0.45">
      <c r="A98" s="38">
        <f t="shared" si="14"/>
        <v>254000</v>
      </c>
      <c r="B98" s="226">
        <v>5266</v>
      </c>
      <c r="C98" s="164" t="s">
        <v>203</v>
      </c>
      <c r="D98" s="165" t="s">
        <v>262</v>
      </c>
      <c r="E98" s="172"/>
      <c r="F98" s="172"/>
      <c r="G98" s="166">
        <v>2979.14</v>
      </c>
      <c r="H98" s="164" t="s">
        <v>265</v>
      </c>
      <c r="I98" s="178">
        <v>8.6363636363636367</v>
      </c>
      <c r="J98" s="164"/>
      <c r="K98" s="164" t="s">
        <v>40</v>
      </c>
      <c r="L98" s="164" t="s">
        <v>322</v>
      </c>
      <c r="M98" s="166">
        <v>2979.14</v>
      </c>
      <c r="N98" s="172" t="s">
        <v>999</v>
      </c>
      <c r="O98" s="164">
        <v>18</v>
      </c>
      <c r="P98" s="164">
        <v>14</v>
      </c>
      <c r="Q98" s="164"/>
      <c r="R98" s="164">
        <v>9</v>
      </c>
      <c r="S98" s="164"/>
      <c r="T98" s="164"/>
      <c r="U98" s="164"/>
      <c r="V98" s="172"/>
      <c r="W98" s="172"/>
      <c r="X98" s="172"/>
      <c r="Y98" s="164" t="s">
        <v>40</v>
      </c>
      <c r="Z98" s="164"/>
      <c r="AA98" s="164"/>
      <c r="AB98" s="164"/>
      <c r="AC98" s="164"/>
      <c r="AD98" s="179"/>
      <c r="AE98" s="179"/>
      <c r="AF98" s="179"/>
      <c r="AG98" s="179"/>
      <c r="AH98" s="172" t="s">
        <v>40</v>
      </c>
      <c r="AI98" s="172"/>
      <c r="AJ98" s="180" t="s">
        <v>983</v>
      </c>
      <c r="AK98" s="180">
        <v>14</v>
      </c>
      <c r="AL98" s="181">
        <v>143.48860273602742</v>
      </c>
      <c r="AM98" s="182"/>
      <c r="AN98" s="183" t="s">
        <v>939</v>
      </c>
      <c r="AO98" s="165">
        <v>2021</v>
      </c>
      <c r="AP98" s="164" t="s">
        <v>388</v>
      </c>
      <c r="AQ98" s="165" t="s">
        <v>947</v>
      </c>
      <c r="AR98" s="164"/>
      <c r="AS98" s="164" t="s">
        <v>903</v>
      </c>
      <c r="AT98" s="164" t="s">
        <v>495</v>
      </c>
      <c r="AU98" s="184">
        <v>43840</v>
      </c>
      <c r="AV98" s="183" t="s">
        <v>626</v>
      </c>
      <c r="AW98" s="172" t="s">
        <v>40</v>
      </c>
      <c r="AX98" s="183" t="s">
        <v>778</v>
      </c>
      <c r="AY98" s="185" t="s">
        <v>945</v>
      </c>
      <c r="AZ98" s="185" t="s">
        <v>1040</v>
      </c>
      <c r="BA98" s="186" t="s">
        <v>40</v>
      </c>
      <c r="BB98" s="187"/>
      <c r="BC98" s="187"/>
      <c r="BD98" s="187"/>
      <c r="BE98" s="187"/>
      <c r="BF98" s="187"/>
      <c r="BG98" s="187"/>
      <c r="BH98" s="187">
        <f t="shared" si="15"/>
        <v>0</v>
      </c>
      <c r="BI98" s="188">
        <f t="shared" si="16"/>
        <v>686000</v>
      </c>
      <c r="BJ98" s="177">
        <v>940000</v>
      </c>
      <c r="BK98" s="174">
        <f t="shared" si="17"/>
        <v>686000</v>
      </c>
      <c r="BL98" s="174">
        <f t="shared" si="18"/>
        <v>965000</v>
      </c>
      <c r="BM98" s="174">
        <f t="shared" si="19"/>
        <v>254000</v>
      </c>
      <c r="BN98" s="174" t="s">
        <v>1031</v>
      </c>
      <c r="BO98" s="176" t="s">
        <v>40</v>
      </c>
      <c r="BP98" s="174"/>
      <c r="BQ98" s="174"/>
      <c r="BR98" s="174"/>
      <c r="BS98" s="174"/>
      <c r="BT98" s="174">
        <v>0</v>
      </c>
      <c r="BU98" s="174">
        <v>0</v>
      </c>
      <c r="BV98" s="174"/>
      <c r="BW98" s="174"/>
      <c r="BX98" s="174">
        <v>686000</v>
      </c>
      <c r="BY98" s="174"/>
      <c r="BZ98" s="174"/>
      <c r="CA98" s="174">
        <v>0</v>
      </c>
      <c r="CB98" s="174"/>
      <c r="CC98" s="177">
        <v>25000</v>
      </c>
      <c r="CD98" s="177">
        <v>0</v>
      </c>
    </row>
    <row r="99" spans="1:84" ht="14.65" customHeight="1" x14ac:dyDescent="0.45">
      <c r="A99" s="38">
        <f t="shared" si="14"/>
        <v>767004</v>
      </c>
      <c r="B99" s="226">
        <v>5207</v>
      </c>
      <c r="C99" s="164" t="s">
        <v>163</v>
      </c>
      <c r="D99" s="165" t="s">
        <v>262</v>
      </c>
      <c r="E99" s="165"/>
      <c r="F99" s="165"/>
      <c r="G99" s="166">
        <v>6613.3780496291474</v>
      </c>
      <c r="H99" s="164" t="s">
        <v>269</v>
      </c>
      <c r="I99" s="167">
        <v>8.2727272727272734</v>
      </c>
      <c r="J99" s="164"/>
      <c r="K99" s="164"/>
      <c r="L99" s="164"/>
      <c r="M99" s="165"/>
      <c r="N99" s="172" t="s">
        <v>992</v>
      </c>
      <c r="O99" s="164">
        <v>29</v>
      </c>
      <c r="P99" s="164">
        <v>12</v>
      </c>
      <c r="Q99" s="164">
        <v>17</v>
      </c>
      <c r="R99" s="164"/>
      <c r="S99" s="164"/>
      <c r="T99" s="164"/>
      <c r="U99" s="164"/>
      <c r="V99" s="165"/>
      <c r="W99" s="165"/>
      <c r="X99" s="165"/>
      <c r="Y99" s="164" t="s">
        <v>40</v>
      </c>
      <c r="Z99" s="164" t="s">
        <v>40</v>
      </c>
      <c r="AA99" s="164" t="s">
        <v>40</v>
      </c>
      <c r="AB99" s="164"/>
      <c r="AC99" s="164" t="s">
        <v>1022</v>
      </c>
      <c r="AD99" s="168"/>
      <c r="AE99" s="168"/>
      <c r="AF99" s="168"/>
      <c r="AG99" s="168" t="s">
        <v>1011</v>
      </c>
      <c r="AH99" s="165"/>
      <c r="AI99" s="165"/>
      <c r="AJ99" s="180" t="s">
        <v>983</v>
      </c>
      <c r="AK99" s="180">
        <v>18</v>
      </c>
      <c r="AL99" s="181">
        <v>142.10223909966382</v>
      </c>
      <c r="AM99" s="165"/>
      <c r="AN99" s="183" t="s">
        <v>939</v>
      </c>
      <c r="AO99" s="165">
        <v>2021</v>
      </c>
      <c r="AP99" s="164" t="s">
        <v>361</v>
      </c>
      <c r="AQ99" s="165" t="s">
        <v>979</v>
      </c>
      <c r="AR99" s="164"/>
      <c r="AS99" s="164" t="s">
        <v>876</v>
      </c>
      <c r="AT99" s="164" t="s">
        <v>468</v>
      </c>
      <c r="AU99" s="184">
        <v>43840</v>
      </c>
      <c r="AV99" s="183" t="s">
        <v>586</v>
      </c>
      <c r="AW99" s="165"/>
      <c r="AX99" s="183" t="s">
        <v>739</v>
      </c>
      <c r="AY99" s="185" t="s">
        <v>945</v>
      </c>
      <c r="AZ99" s="185" t="s">
        <v>1042</v>
      </c>
      <c r="BA99" s="173" t="s">
        <v>40</v>
      </c>
      <c r="BB99" s="164"/>
      <c r="BC99" s="164"/>
      <c r="BD99" s="164"/>
      <c r="BE99" s="164"/>
      <c r="BF99" s="164"/>
      <c r="BG99" s="164"/>
      <c r="BH99" s="187">
        <f t="shared" si="15"/>
        <v>0</v>
      </c>
      <c r="BI99" s="188">
        <f t="shared" si="16"/>
        <v>127800</v>
      </c>
      <c r="BJ99" s="177">
        <v>894804</v>
      </c>
      <c r="BK99" s="174">
        <f t="shared" si="17"/>
        <v>127800</v>
      </c>
      <c r="BL99" s="174">
        <f t="shared" si="18"/>
        <v>894804</v>
      </c>
      <c r="BM99" s="174">
        <f t="shared" si="19"/>
        <v>767004</v>
      </c>
      <c r="BN99" s="174" t="s">
        <v>1034</v>
      </c>
      <c r="BO99" s="176" t="s">
        <v>40</v>
      </c>
      <c r="BP99" s="174"/>
      <c r="BQ99" s="174"/>
      <c r="BR99" s="174"/>
      <c r="BS99" s="174"/>
      <c r="BT99" s="174">
        <v>0</v>
      </c>
      <c r="BU99" s="174">
        <v>0</v>
      </c>
      <c r="BV99" s="174">
        <v>127800</v>
      </c>
      <c r="BW99" s="174"/>
      <c r="BX99" s="174">
        <v>0</v>
      </c>
      <c r="BY99" s="174"/>
      <c r="BZ99" s="174"/>
      <c r="CA99" s="174">
        <v>0</v>
      </c>
      <c r="CB99" s="174"/>
      <c r="CC99" s="177">
        <v>0</v>
      </c>
      <c r="CD99" s="177">
        <v>78000</v>
      </c>
    </row>
    <row r="100" spans="1:84" ht="14.65" customHeight="1" x14ac:dyDescent="0.45">
      <c r="A100" s="38">
        <f t="shared" si="14"/>
        <v>202871.67999999999</v>
      </c>
      <c r="B100" s="226">
        <v>5307</v>
      </c>
      <c r="C100" s="164" t="s">
        <v>227</v>
      </c>
      <c r="D100" s="165" t="s">
        <v>262</v>
      </c>
      <c r="E100" s="172"/>
      <c r="F100" s="172"/>
      <c r="G100" s="166">
        <v>1243.6142031023674</v>
      </c>
      <c r="H100" s="164" t="s">
        <v>268</v>
      </c>
      <c r="I100" s="178">
        <v>7.4545454545454541</v>
      </c>
      <c r="J100" s="164"/>
      <c r="K100" s="164" t="s">
        <v>40</v>
      </c>
      <c r="L100" s="164" t="s">
        <v>315</v>
      </c>
      <c r="M100" s="166">
        <v>1243.6099999999999</v>
      </c>
      <c r="N100" s="172" t="s">
        <v>1000</v>
      </c>
      <c r="O100" s="164"/>
      <c r="P100" s="164"/>
      <c r="Q100" s="164"/>
      <c r="R100" s="164">
        <v>7</v>
      </c>
      <c r="S100" s="164"/>
      <c r="T100" s="164"/>
      <c r="U100" s="164"/>
      <c r="V100" s="172"/>
      <c r="W100" s="172"/>
      <c r="X100" s="172"/>
      <c r="Y100" s="164" t="s">
        <v>40</v>
      </c>
      <c r="Z100" s="164"/>
      <c r="AA100" s="164"/>
      <c r="AB100" s="164"/>
      <c r="AC100" s="164"/>
      <c r="AD100" s="179"/>
      <c r="AE100" s="179"/>
      <c r="AF100" s="179"/>
      <c r="AG100" s="179"/>
      <c r="AH100" s="172" t="s">
        <v>40</v>
      </c>
      <c r="AI100" s="172"/>
      <c r="AJ100" s="180" t="s">
        <v>983</v>
      </c>
      <c r="AK100" s="180">
        <v>21</v>
      </c>
      <c r="AL100" s="181">
        <v>139.70678455420924</v>
      </c>
      <c r="AM100" s="182"/>
      <c r="AN100" s="183" t="s">
        <v>939</v>
      </c>
      <c r="AO100" s="165">
        <v>2021</v>
      </c>
      <c r="AP100" s="164" t="s">
        <v>332</v>
      </c>
      <c r="AQ100" s="165" t="s">
        <v>947</v>
      </c>
      <c r="AR100" s="164"/>
      <c r="AS100" s="164" t="s">
        <v>846</v>
      </c>
      <c r="AT100" s="164" t="s">
        <v>439</v>
      </c>
      <c r="AU100" s="184">
        <v>43840</v>
      </c>
      <c r="AV100" s="183" t="s">
        <v>650</v>
      </c>
      <c r="AW100" s="172" t="s">
        <v>40</v>
      </c>
      <c r="AX100" s="183" t="s">
        <v>802</v>
      </c>
      <c r="AY100" s="185" t="s">
        <v>945</v>
      </c>
      <c r="AZ100" s="185" t="s">
        <v>1040</v>
      </c>
      <c r="BA100" s="186" t="s">
        <v>40</v>
      </c>
      <c r="BB100" s="187"/>
      <c r="BC100" s="187"/>
      <c r="BD100" s="187"/>
      <c r="BE100" s="187"/>
      <c r="BF100" s="187"/>
      <c r="BG100" s="187"/>
      <c r="BH100" s="187">
        <f t="shared" si="15"/>
        <v>0</v>
      </c>
      <c r="BI100" s="188">
        <f t="shared" si="16"/>
        <v>407242.32</v>
      </c>
      <c r="BJ100" s="177">
        <v>610114</v>
      </c>
      <c r="BK100" s="174">
        <f t="shared" si="17"/>
        <v>407242.32</v>
      </c>
      <c r="BL100" s="174">
        <f t="shared" si="18"/>
        <v>610114</v>
      </c>
      <c r="BM100" s="174">
        <f t="shared" si="19"/>
        <v>202871.67999999999</v>
      </c>
      <c r="BN100" s="174" t="s">
        <v>1035</v>
      </c>
      <c r="BO100" s="176" t="s">
        <v>40</v>
      </c>
      <c r="BP100" s="174"/>
      <c r="BQ100" s="174"/>
      <c r="BR100" s="174"/>
      <c r="BS100" s="174"/>
      <c r="BT100" s="174">
        <v>0</v>
      </c>
      <c r="BU100" s="174">
        <v>0</v>
      </c>
      <c r="BV100" s="174"/>
      <c r="BW100" s="174"/>
      <c r="BX100" s="174">
        <v>0</v>
      </c>
      <c r="BY100" s="174"/>
      <c r="BZ100" s="174">
        <v>407242.32</v>
      </c>
      <c r="CA100" s="174">
        <v>0</v>
      </c>
      <c r="CB100" s="174"/>
      <c r="CC100" s="177">
        <v>0</v>
      </c>
      <c r="CD100" s="177">
        <v>28600</v>
      </c>
    </row>
    <row r="101" spans="1:84" ht="14.65" customHeight="1" x14ac:dyDescent="0.45">
      <c r="A101" s="38">
        <f t="shared" si="14"/>
        <v>645975</v>
      </c>
      <c r="B101" s="226">
        <v>5206</v>
      </c>
      <c r="C101" s="164" t="s">
        <v>162</v>
      </c>
      <c r="D101" s="165" t="s">
        <v>262</v>
      </c>
      <c r="E101" s="172"/>
      <c r="F101" s="172"/>
      <c r="G101" s="166">
        <v>9892.6485924056833</v>
      </c>
      <c r="H101" s="164" t="s">
        <v>288</v>
      </c>
      <c r="I101" s="178">
        <v>6.8181818181818183</v>
      </c>
      <c r="J101" s="164"/>
      <c r="K101" s="164" t="s">
        <v>40</v>
      </c>
      <c r="L101" s="164" t="s">
        <v>320</v>
      </c>
      <c r="M101" s="166">
        <v>1557.1</v>
      </c>
      <c r="N101" s="165" t="s">
        <v>989</v>
      </c>
      <c r="O101" s="164">
        <v>2</v>
      </c>
      <c r="P101" s="164">
        <v>3</v>
      </c>
      <c r="Q101" s="164"/>
      <c r="R101" s="164"/>
      <c r="S101" s="164"/>
      <c r="T101" s="164"/>
      <c r="U101" s="164"/>
      <c r="V101" s="172"/>
      <c r="W101" s="172"/>
      <c r="X101" s="172"/>
      <c r="Y101" s="164" t="s">
        <v>40</v>
      </c>
      <c r="Z101" s="164" t="s">
        <v>40</v>
      </c>
      <c r="AA101" s="164"/>
      <c r="AB101" s="164"/>
      <c r="AC101" s="164"/>
      <c r="AD101" s="179"/>
      <c r="AE101" s="179"/>
      <c r="AF101" s="179"/>
      <c r="AG101" s="179" t="s">
        <v>56</v>
      </c>
      <c r="AH101" s="172" t="s">
        <v>40</v>
      </c>
      <c r="AI101" s="172"/>
      <c r="AJ101" s="180" t="s">
        <v>983</v>
      </c>
      <c r="AK101" s="180">
        <v>24</v>
      </c>
      <c r="AL101" s="181">
        <v>137.97042091784562</v>
      </c>
      <c r="AM101" s="182"/>
      <c r="AN101" s="183" t="s">
        <v>939</v>
      </c>
      <c r="AO101" s="165">
        <v>2021</v>
      </c>
      <c r="AP101" s="164" t="s">
        <v>360</v>
      </c>
      <c r="AQ101" s="165" t="s">
        <v>979</v>
      </c>
      <c r="AR101" s="164"/>
      <c r="AS101" s="164">
        <v>4356915275</v>
      </c>
      <c r="AT101" s="164" t="s">
        <v>467</v>
      </c>
      <c r="AU101" s="184">
        <v>43839</v>
      </c>
      <c r="AV101" s="183" t="s">
        <v>585</v>
      </c>
      <c r="AW101" s="172" t="s">
        <v>40</v>
      </c>
      <c r="AX101" s="183" t="s">
        <v>738</v>
      </c>
      <c r="AY101" s="185" t="s">
        <v>948</v>
      </c>
      <c r="AZ101" s="185" t="s">
        <v>1041</v>
      </c>
      <c r="BA101" s="186" t="s">
        <v>40</v>
      </c>
      <c r="BB101" s="187"/>
      <c r="BC101" s="187"/>
      <c r="BD101" s="187"/>
      <c r="BE101" s="187"/>
      <c r="BF101" s="187"/>
      <c r="BG101" s="187"/>
      <c r="BH101" s="187"/>
      <c r="BI101" s="188"/>
      <c r="BJ101" s="177">
        <v>765975</v>
      </c>
      <c r="BK101" s="174">
        <f t="shared" si="17"/>
        <v>120000</v>
      </c>
      <c r="BL101" s="174">
        <f t="shared" si="18"/>
        <v>765975</v>
      </c>
      <c r="BM101" s="174">
        <f t="shared" si="19"/>
        <v>645975</v>
      </c>
      <c r="BN101" s="174" t="s">
        <v>1032</v>
      </c>
      <c r="BO101" s="176" t="s">
        <v>40</v>
      </c>
      <c r="BP101" s="174"/>
      <c r="BQ101" s="174"/>
      <c r="BR101" s="174"/>
      <c r="BS101" s="174"/>
      <c r="BT101" s="174">
        <v>50000</v>
      </c>
      <c r="BU101" s="174">
        <v>0</v>
      </c>
      <c r="BV101" s="174"/>
      <c r="BW101" s="174"/>
      <c r="BX101" s="174">
        <v>0</v>
      </c>
      <c r="BY101" s="174"/>
      <c r="BZ101" s="174"/>
      <c r="CA101" s="174">
        <v>70000</v>
      </c>
      <c r="CB101" s="174"/>
      <c r="CC101" s="177">
        <v>0</v>
      </c>
      <c r="CD101" s="177">
        <v>15000</v>
      </c>
    </row>
    <row r="102" spans="1:84" ht="14.65" customHeight="1" x14ac:dyDescent="0.45">
      <c r="A102" s="38">
        <f t="shared" si="14"/>
        <v>320038</v>
      </c>
      <c r="B102" s="226">
        <v>4847</v>
      </c>
      <c r="C102" s="164" t="s">
        <v>987</v>
      </c>
      <c r="D102" s="165" t="s">
        <v>262</v>
      </c>
      <c r="E102" s="172"/>
      <c r="F102" s="172"/>
      <c r="G102" s="166">
        <v>3334.6771644112182</v>
      </c>
      <c r="H102" s="164" t="s">
        <v>268</v>
      </c>
      <c r="I102" s="178">
        <v>8.3636363636363633</v>
      </c>
      <c r="J102" s="164">
        <v>169.6</v>
      </c>
      <c r="K102" s="164" t="s">
        <v>40</v>
      </c>
      <c r="L102" s="164" t="s">
        <v>315</v>
      </c>
      <c r="M102" s="166">
        <v>3334.79</v>
      </c>
      <c r="N102" s="172"/>
      <c r="O102" s="164">
        <v>23</v>
      </c>
      <c r="P102" s="164"/>
      <c r="Q102" s="164"/>
      <c r="R102" s="164">
        <v>5</v>
      </c>
      <c r="S102" s="164"/>
      <c r="T102" s="164"/>
      <c r="U102" s="164"/>
      <c r="V102" s="172"/>
      <c r="W102" s="172"/>
      <c r="X102" s="172"/>
      <c r="Y102" s="164" t="s">
        <v>40</v>
      </c>
      <c r="Z102" s="164"/>
      <c r="AA102" s="164"/>
      <c r="AB102" s="164"/>
      <c r="AC102" s="164"/>
      <c r="AD102" s="179"/>
      <c r="AE102" s="179"/>
      <c r="AF102" s="179"/>
      <c r="AG102" s="179"/>
      <c r="AH102" s="172" t="s">
        <v>40</v>
      </c>
      <c r="AI102" s="172"/>
      <c r="AJ102" s="180" t="s">
        <v>983</v>
      </c>
      <c r="AK102" s="180">
        <v>25</v>
      </c>
      <c r="AL102" s="181">
        <v>137.71587546330016</v>
      </c>
      <c r="AM102" s="182"/>
      <c r="AN102" s="183" t="s">
        <v>939</v>
      </c>
      <c r="AO102" s="165">
        <v>2021</v>
      </c>
      <c r="AP102" s="164" t="s">
        <v>332</v>
      </c>
      <c r="AQ102" s="165" t="s">
        <v>947</v>
      </c>
      <c r="AR102" s="164"/>
      <c r="AS102" s="164" t="s">
        <v>846</v>
      </c>
      <c r="AT102" s="164" t="s">
        <v>439</v>
      </c>
      <c r="AU102" s="184">
        <v>43840</v>
      </c>
      <c r="AV102" s="183" t="s">
        <v>550</v>
      </c>
      <c r="AW102" s="172" t="s">
        <v>40</v>
      </c>
      <c r="AX102" s="183" t="s">
        <v>703</v>
      </c>
      <c r="AY102" s="185" t="s">
        <v>945</v>
      </c>
      <c r="AZ102" s="185" t="s">
        <v>1040</v>
      </c>
      <c r="BA102" s="186" t="s">
        <v>40</v>
      </c>
      <c r="BB102" s="187"/>
      <c r="BC102" s="187"/>
      <c r="BD102" s="187"/>
      <c r="BE102" s="187"/>
      <c r="BF102" s="187"/>
      <c r="BG102" s="187"/>
      <c r="BH102" s="187">
        <f t="shared" ref="BH102:BH107" si="20">SUM(BB102:BG102)</f>
        <v>0</v>
      </c>
      <c r="BI102" s="188">
        <f t="shared" ref="BI102:BI107" si="21">BK102-BH102</f>
        <v>1365000</v>
      </c>
      <c r="BJ102" s="177">
        <v>1685038</v>
      </c>
      <c r="BK102" s="174">
        <f t="shared" si="17"/>
        <v>1365000</v>
      </c>
      <c r="BL102" s="174">
        <f t="shared" si="18"/>
        <v>1685038</v>
      </c>
      <c r="BM102" s="174">
        <f t="shared" si="19"/>
        <v>320038</v>
      </c>
      <c r="BN102" s="174" t="s">
        <v>1032</v>
      </c>
      <c r="BO102" s="176" t="s">
        <v>40</v>
      </c>
      <c r="BP102" s="174"/>
      <c r="BQ102" s="174"/>
      <c r="BR102" s="174"/>
      <c r="BS102" s="174"/>
      <c r="BT102" s="174">
        <v>0</v>
      </c>
      <c r="BU102" s="174">
        <v>0</v>
      </c>
      <c r="BV102" s="174"/>
      <c r="BW102" s="174"/>
      <c r="BX102" s="174">
        <v>945000</v>
      </c>
      <c r="BY102" s="174"/>
      <c r="BZ102" s="174">
        <v>420000</v>
      </c>
      <c r="CA102" s="174">
        <v>0</v>
      </c>
      <c r="CB102" s="174"/>
      <c r="CC102" s="177">
        <v>0</v>
      </c>
      <c r="CD102" s="177">
        <v>28600</v>
      </c>
    </row>
    <row r="103" spans="1:84" ht="14.65" customHeight="1" x14ac:dyDescent="0.5">
      <c r="A103" s="38">
        <f t="shared" si="14"/>
        <v>41240</v>
      </c>
      <c r="B103" s="226">
        <v>5246</v>
      </c>
      <c r="C103" s="164" t="s">
        <v>190</v>
      </c>
      <c r="D103" s="165" t="s">
        <v>262</v>
      </c>
      <c r="E103" s="172"/>
      <c r="F103" s="172"/>
      <c r="G103" s="166">
        <v>1822.7319849701976</v>
      </c>
      <c r="H103" s="164" t="s">
        <v>267</v>
      </c>
      <c r="I103" s="178">
        <v>8.9090909090909083</v>
      </c>
      <c r="J103" s="164"/>
      <c r="K103" s="164"/>
      <c r="L103" s="164"/>
      <c r="M103" s="166"/>
      <c r="N103" s="165" t="s">
        <v>989</v>
      </c>
      <c r="O103" s="164">
        <v>15</v>
      </c>
      <c r="P103" s="164">
        <v>22</v>
      </c>
      <c r="Q103" s="164"/>
      <c r="R103" s="164"/>
      <c r="S103" s="164"/>
      <c r="T103" s="164"/>
      <c r="U103" s="164"/>
      <c r="V103" s="172"/>
      <c r="W103" s="172"/>
      <c r="X103" s="172"/>
      <c r="Y103" s="164" t="s">
        <v>40</v>
      </c>
      <c r="Z103" s="164"/>
      <c r="AA103" s="164"/>
      <c r="AB103" s="164"/>
      <c r="AC103" s="164" t="s">
        <v>1022</v>
      </c>
      <c r="AD103" s="179"/>
      <c r="AE103" s="179"/>
      <c r="AF103" s="179"/>
      <c r="AG103" s="179"/>
      <c r="AH103" s="172"/>
      <c r="AI103" s="172"/>
      <c r="AJ103" s="193" t="s">
        <v>982</v>
      </c>
      <c r="AK103" s="180">
        <v>37</v>
      </c>
      <c r="AL103" s="181">
        <v>130.1613300087547</v>
      </c>
      <c r="AM103" s="182"/>
      <c r="AN103" s="183" t="s">
        <v>939</v>
      </c>
      <c r="AO103" s="165">
        <v>2021</v>
      </c>
      <c r="AP103" s="164" t="s">
        <v>380</v>
      </c>
      <c r="AQ103" s="165" t="s">
        <v>979</v>
      </c>
      <c r="AR103" s="164"/>
      <c r="AS103" s="164" t="s">
        <v>896</v>
      </c>
      <c r="AT103" s="164" t="s">
        <v>487</v>
      </c>
      <c r="AU103" s="184">
        <v>43840</v>
      </c>
      <c r="AV103" s="183" t="s">
        <v>613</v>
      </c>
      <c r="AW103" s="172"/>
      <c r="AX103" s="183" t="s">
        <v>765</v>
      </c>
      <c r="AY103" s="185" t="s">
        <v>948</v>
      </c>
      <c r="AZ103" s="185" t="s">
        <v>1041</v>
      </c>
      <c r="BA103" s="186" t="s">
        <v>40</v>
      </c>
      <c r="BB103" s="187"/>
      <c r="BC103" s="187"/>
      <c r="BD103" s="187"/>
      <c r="BE103" s="187"/>
      <c r="BF103" s="187"/>
      <c r="BG103" s="187"/>
      <c r="BH103" s="187">
        <f t="shared" si="20"/>
        <v>0</v>
      </c>
      <c r="BI103" s="188">
        <f t="shared" si="21"/>
        <v>978000</v>
      </c>
      <c r="BJ103" s="177">
        <v>1019240</v>
      </c>
      <c r="BK103" s="174">
        <f t="shared" si="17"/>
        <v>978000</v>
      </c>
      <c r="BL103" s="174">
        <f t="shared" si="18"/>
        <v>1019240</v>
      </c>
      <c r="BM103" s="174">
        <f t="shared" si="19"/>
        <v>41240</v>
      </c>
      <c r="BN103" s="174" t="s">
        <v>1038</v>
      </c>
      <c r="BO103" s="176" t="s">
        <v>40</v>
      </c>
      <c r="BP103" s="174"/>
      <c r="BQ103" s="174"/>
      <c r="BR103" s="174"/>
      <c r="BS103" s="174"/>
      <c r="BT103" s="174">
        <v>0</v>
      </c>
      <c r="BU103" s="174">
        <v>400000</v>
      </c>
      <c r="BV103" s="174">
        <v>400000</v>
      </c>
      <c r="BW103" s="174"/>
      <c r="BX103" s="174">
        <v>0</v>
      </c>
      <c r="BY103" s="174"/>
      <c r="BZ103" s="174"/>
      <c r="CA103" s="174">
        <v>0</v>
      </c>
      <c r="CB103" s="174">
        <v>178000</v>
      </c>
      <c r="CC103" s="177">
        <v>0</v>
      </c>
      <c r="CD103" s="177">
        <v>1494500</v>
      </c>
    </row>
    <row r="104" spans="1:84" ht="14.65" customHeight="1" x14ac:dyDescent="0.5">
      <c r="A104" s="38">
        <f t="shared" si="14"/>
        <v>5386</v>
      </c>
      <c r="B104" s="226">
        <v>5294</v>
      </c>
      <c r="C104" s="164" t="s">
        <v>219</v>
      </c>
      <c r="D104" s="165" t="s">
        <v>262</v>
      </c>
      <c r="E104" s="172"/>
      <c r="F104" s="172"/>
      <c r="G104" s="166">
        <v>5361.05</v>
      </c>
      <c r="H104" s="164" t="s">
        <v>307</v>
      </c>
      <c r="I104" s="178">
        <v>5.9090909090909092</v>
      </c>
      <c r="J104" s="164">
        <v>279.2</v>
      </c>
      <c r="K104" s="164" t="s">
        <v>40</v>
      </c>
      <c r="L104" s="164" t="s">
        <v>320</v>
      </c>
      <c r="M104" s="166">
        <v>5361.05</v>
      </c>
      <c r="N104" s="165" t="s">
        <v>989</v>
      </c>
      <c r="O104" s="164">
        <v>19</v>
      </c>
      <c r="P104" s="164">
        <v>9</v>
      </c>
      <c r="Q104" s="164"/>
      <c r="R104" s="164"/>
      <c r="S104" s="164"/>
      <c r="T104" s="164"/>
      <c r="U104" s="164"/>
      <c r="V104" s="172"/>
      <c r="W104" s="172"/>
      <c r="X104" s="172"/>
      <c r="Y104" s="164" t="s">
        <v>40</v>
      </c>
      <c r="Z104" s="164"/>
      <c r="AA104" s="164"/>
      <c r="AB104" s="164"/>
      <c r="AC104" s="164"/>
      <c r="AD104" s="179"/>
      <c r="AE104" s="179"/>
      <c r="AF104" s="179"/>
      <c r="AG104" s="179"/>
      <c r="AH104" s="172"/>
      <c r="AI104" s="172"/>
      <c r="AJ104" s="193" t="s">
        <v>982</v>
      </c>
      <c r="AK104" s="180">
        <v>39</v>
      </c>
      <c r="AL104" s="181">
        <v>127.30678455420926</v>
      </c>
      <c r="AM104" s="182"/>
      <c r="AN104" s="183" t="s">
        <v>939</v>
      </c>
      <c r="AO104" s="165">
        <v>2021</v>
      </c>
      <c r="AP104" s="164" t="s">
        <v>398</v>
      </c>
      <c r="AQ104" s="165" t="s">
        <v>947</v>
      </c>
      <c r="AR104" s="164"/>
      <c r="AS104" s="164" t="s">
        <v>894</v>
      </c>
      <c r="AT104" s="164" t="s">
        <v>505</v>
      </c>
      <c r="AU104" s="184">
        <v>43840</v>
      </c>
      <c r="AV104" s="183" t="s">
        <v>642</v>
      </c>
      <c r="AW104" s="172"/>
      <c r="AX104" s="183" t="s">
        <v>794</v>
      </c>
      <c r="AY104" s="185" t="s">
        <v>948</v>
      </c>
      <c r="AZ104" s="185" t="s">
        <v>1041</v>
      </c>
      <c r="BA104" s="186" t="s">
        <v>40</v>
      </c>
      <c r="BB104" s="187"/>
      <c r="BC104" s="187"/>
      <c r="BD104" s="187"/>
      <c r="BE104" s="187"/>
      <c r="BF104" s="187"/>
      <c r="BG104" s="187"/>
      <c r="BH104" s="187">
        <f t="shared" si="20"/>
        <v>0</v>
      </c>
      <c r="BI104" s="188">
        <f t="shared" si="21"/>
        <v>265000</v>
      </c>
      <c r="BJ104" s="177">
        <v>270386</v>
      </c>
      <c r="BK104" s="174">
        <f t="shared" si="17"/>
        <v>265000</v>
      </c>
      <c r="BL104" s="174">
        <f t="shared" si="18"/>
        <v>270386</v>
      </c>
      <c r="BM104" s="174">
        <f t="shared" si="19"/>
        <v>5386</v>
      </c>
      <c r="BN104" s="174" t="s">
        <v>1031</v>
      </c>
      <c r="BO104" s="176" t="s">
        <v>40</v>
      </c>
      <c r="BP104" s="174"/>
      <c r="BQ104" s="174"/>
      <c r="BR104" s="174"/>
      <c r="BS104" s="174"/>
      <c r="BT104" s="174">
        <v>0</v>
      </c>
      <c r="BU104" s="174">
        <v>0</v>
      </c>
      <c r="BV104" s="174"/>
      <c r="BW104" s="174"/>
      <c r="BX104" s="174">
        <v>265000</v>
      </c>
      <c r="BY104" s="174"/>
      <c r="BZ104" s="174"/>
      <c r="CA104" s="174">
        <v>0</v>
      </c>
      <c r="CB104" s="174"/>
      <c r="CC104" s="177">
        <v>0</v>
      </c>
      <c r="CD104" s="177">
        <v>25000</v>
      </c>
    </row>
    <row r="105" spans="1:84" ht="14.65" customHeight="1" x14ac:dyDescent="0.5">
      <c r="A105" s="101">
        <f t="shared" si="14"/>
        <v>528649.69999999995</v>
      </c>
      <c r="B105" s="226">
        <v>5264</v>
      </c>
      <c r="C105" s="164" t="s">
        <v>202</v>
      </c>
      <c r="D105" s="165" t="s">
        <v>262</v>
      </c>
      <c r="E105" s="172"/>
      <c r="F105" s="172"/>
      <c r="G105" s="166">
        <v>2635.1398606711809</v>
      </c>
      <c r="H105" s="164" t="s">
        <v>266</v>
      </c>
      <c r="I105" s="178">
        <v>7.7272727272727275</v>
      </c>
      <c r="J105" s="164">
        <v>71.37</v>
      </c>
      <c r="K105" s="164"/>
      <c r="L105" s="164"/>
      <c r="M105" s="166"/>
      <c r="N105" s="165" t="s">
        <v>996</v>
      </c>
      <c r="O105" s="164">
        <v>17</v>
      </c>
      <c r="P105" s="164"/>
      <c r="Q105" s="164">
        <v>11</v>
      </c>
      <c r="R105" s="164"/>
      <c r="S105" s="164"/>
      <c r="T105" s="164"/>
      <c r="U105" s="164"/>
      <c r="V105" s="172"/>
      <c r="W105" s="172"/>
      <c r="X105" s="172"/>
      <c r="Y105" s="164" t="s">
        <v>40</v>
      </c>
      <c r="Z105" s="164" t="s">
        <v>40</v>
      </c>
      <c r="AA105" s="164"/>
      <c r="AB105" s="164"/>
      <c r="AC105" s="164"/>
      <c r="AD105" s="179"/>
      <c r="AE105" s="179"/>
      <c r="AF105" s="179"/>
      <c r="AG105" s="179" t="s">
        <v>1005</v>
      </c>
      <c r="AH105" s="172"/>
      <c r="AI105" s="172"/>
      <c r="AJ105" s="193" t="s">
        <v>984</v>
      </c>
      <c r="AK105" s="180">
        <v>46</v>
      </c>
      <c r="AL105" s="181">
        <v>123.41133000875472</v>
      </c>
      <c r="AM105" s="182"/>
      <c r="AN105" s="183" t="s">
        <v>939</v>
      </c>
      <c r="AO105" s="165">
        <v>2021</v>
      </c>
      <c r="AP105" s="164" t="s">
        <v>387</v>
      </c>
      <c r="AQ105" s="165" t="s">
        <v>947</v>
      </c>
      <c r="AR105" s="164"/>
      <c r="AS105" s="164" t="s">
        <v>902</v>
      </c>
      <c r="AT105" s="164" t="s">
        <v>494</v>
      </c>
      <c r="AU105" s="184">
        <v>43840</v>
      </c>
      <c r="AV105" s="183" t="s">
        <v>625</v>
      </c>
      <c r="AW105" s="172" t="s">
        <v>40</v>
      </c>
      <c r="AX105" s="183" t="s">
        <v>777</v>
      </c>
      <c r="AY105" s="185" t="s">
        <v>945</v>
      </c>
      <c r="AZ105" s="185" t="s">
        <v>1040</v>
      </c>
      <c r="BA105" s="186" t="s">
        <v>40</v>
      </c>
      <c r="BB105" s="187"/>
      <c r="BC105" s="187"/>
      <c r="BD105" s="187"/>
      <c r="BE105" s="187"/>
      <c r="BF105" s="187"/>
      <c r="BG105" s="187"/>
      <c r="BH105" s="187">
        <f t="shared" si="20"/>
        <v>0</v>
      </c>
      <c r="BI105" s="188">
        <f t="shared" si="21"/>
        <v>680000</v>
      </c>
      <c r="BJ105" s="177">
        <v>1208649.7</v>
      </c>
      <c r="BK105" s="174">
        <f t="shared" si="17"/>
        <v>680000</v>
      </c>
      <c r="BL105" s="174">
        <f t="shared" si="18"/>
        <v>1212649.7</v>
      </c>
      <c r="BM105" s="174">
        <f t="shared" si="19"/>
        <v>528649.69999999995</v>
      </c>
      <c r="BN105" s="174" t="s">
        <v>1032</v>
      </c>
      <c r="BO105" s="176" t="s">
        <v>40</v>
      </c>
      <c r="BP105" s="174"/>
      <c r="BQ105" s="174"/>
      <c r="BR105" s="174"/>
      <c r="BS105" s="174"/>
      <c r="BT105" s="174">
        <v>0</v>
      </c>
      <c r="BU105" s="174">
        <v>0</v>
      </c>
      <c r="BV105" s="174"/>
      <c r="BW105" s="174"/>
      <c r="BX105" s="174">
        <v>680000</v>
      </c>
      <c r="BY105" s="174"/>
      <c r="BZ105" s="174"/>
      <c r="CA105" s="174">
        <v>0</v>
      </c>
      <c r="CB105" s="174"/>
      <c r="CC105" s="177">
        <v>4000</v>
      </c>
      <c r="CD105" s="177">
        <v>25000</v>
      </c>
      <c r="CE105" s="104"/>
      <c r="CF105" s="102"/>
    </row>
    <row r="106" spans="1:84" ht="14.65" customHeight="1" x14ac:dyDescent="0.5">
      <c r="A106" s="38">
        <f t="shared" si="14"/>
        <v>456412</v>
      </c>
      <c r="B106" s="226">
        <v>4857</v>
      </c>
      <c r="C106" s="164" t="s">
        <v>128</v>
      </c>
      <c r="D106" s="165" t="s">
        <v>262</v>
      </c>
      <c r="E106" s="172"/>
      <c r="F106" s="172"/>
      <c r="G106" s="166">
        <v>2750.6025875465407</v>
      </c>
      <c r="H106" s="164" t="s">
        <v>267</v>
      </c>
      <c r="I106" s="178">
        <v>7.3636363636363633</v>
      </c>
      <c r="J106" s="164"/>
      <c r="K106" s="164"/>
      <c r="L106" s="164"/>
      <c r="M106" s="166"/>
      <c r="N106" s="165" t="s">
        <v>992</v>
      </c>
      <c r="O106" s="164">
        <v>43</v>
      </c>
      <c r="P106" s="164">
        <v>17</v>
      </c>
      <c r="Q106" s="164">
        <v>28</v>
      </c>
      <c r="R106" s="164"/>
      <c r="S106" s="164"/>
      <c r="T106" s="164"/>
      <c r="U106" s="164"/>
      <c r="V106" s="172"/>
      <c r="W106" s="172"/>
      <c r="X106" s="172"/>
      <c r="Y106" s="164" t="s">
        <v>40</v>
      </c>
      <c r="Z106" s="164"/>
      <c r="AA106" s="164"/>
      <c r="AB106" s="164"/>
      <c r="AC106" s="164"/>
      <c r="AD106" s="179"/>
      <c r="AE106" s="179"/>
      <c r="AF106" s="179"/>
      <c r="AG106" s="179"/>
      <c r="AH106" s="172"/>
      <c r="AI106" s="172"/>
      <c r="AJ106" s="193" t="s">
        <v>984</v>
      </c>
      <c r="AK106" s="180">
        <v>48</v>
      </c>
      <c r="AL106" s="181">
        <v>121.55223909966381</v>
      </c>
      <c r="AM106" s="182"/>
      <c r="AN106" s="183" t="s">
        <v>939</v>
      </c>
      <c r="AO106" s="165">
        <v>2021</v>
      </c>
      <c r="AP106" s="164" t="s">
        <v>333</v>
      </c>
      <c r="AQ106" s="165" t="s">
        <v>947</v>
      </c>
      <c r="AR106" s="164"/>
      <c r="AS106" s="164" t="s">
        <v>847</v>
      </c>
      <c r="AT106" s="164" t="s">
        <v>440</v>
      </c>
      <c r="AU106" s="184">
        <v>43840</v>
      </c>
      <c r="AV106" s="183" t="s">
        <v>551</v>
      </c>
      <c r="AW106" s="172" t="s">
        <v>40</v>
      </c>
      <c r="AX106" s="183" t="s">
        <v>704</v>
      </c>
      <c r="AY106" s="185" t="s">
        <v>945</v>
      </c>
      <c r="AZ106" s="185" t="s">
        <v>1041</v>
      </c>
      <c r="BA106" s="186" t="s">
        <v>40</v>
      </c>
      <c r="BB106" s="187"/>
      <c r="BC106" s="187"/>
      <c r="BD106" s="187"/>
      <c r="BE106" s="187"/>
      <c r="BF106" s="187"/>
      <c r="BG106" s="187"/>
      <c r="BH106" s="187">
        <f t="shared" si="20"/>
        <v>0</v>
      </c>
      <c r="BI106" s="188">
        <f t="shared" si="21"/>
        <v>60000</v>
      </c>
      <c r="BJ106" s="177">
        <v>516412</v>
      </c>
      <c r="BK106" s="174">
        <f t="shared" si="17"/>
        <v>60000</v>
      </c>
      <c r="BL106" s="174">
        <f t="shared" si="18"/>
        <v>516412</v>
      </c>
      <c r="BM106" s="174">
        <f t="shared" si="19"/>
        <v>456412</v>
      </c>
      <c r="BN106" s="174" t="s">
        <v>1031</v>
      </c>
      <c r="BO106" s="176" t="s">
        <v>40</v>
      </c>
      <c r="BP106" s="174"/>
      <c r="BQ106" s="174"/>
      <c r="BR106" s="174"/>
      <c r="BS106" s="174"/>
      <c r="BT106" s="174">
        <v>0</v>
      </c>
      <c r="BU106" s="174">
        <v>0</v>
      </c>
      <c r="BV106" s="174"/>
      <c r="BW106" s="174"/>
      <c r="BX106" s="174">
        <v>60000</v>
      </c>
      <c r="BY106" s="174"/>
      <c r="BZ106" s="174"/>
      <c r="CA106" s="174">
        <v>0</v>
      </c>
      <c r="CB106" s="174"/>
      <c r="CC106" s="177">
        <v>0</v>
      </c>
      <c r="CD106" s="177">
        <v>82250</v>
      </c>
    </row>
    <row r="107" spans="1:84" ht="14.65" customHeight="1" x14ac:dyDescent="0.5">
      <c r="A107" s="38">
        <f t="shared" si="14"/>
        <v>279021</v>
      </c>
      <c r="B107" s="226">
        <v>5288</v>
      </c>
      <c r="C107" s="164" t="s">
        <v>217</v>
      </c>
      <c r="D107" s="165" t="s">
        <v>262</v>
      </c>
      <c r="E107" s="172"/>
      <c r="F107" s="172"/>
      <c r="G107" s="166">
        <v>1299.3762705944575</v>
      </c>
      <c r="H107" s="164" t="s">
        <v>268</v>
      </c>
      <c r="I107" s="178">
        <v>7.8181818181818183</v>
      </c>
      <c r="J107" s="164"/>
      <c r="K107" s="164"/>
      <c r="L107" s="164"/>
      <c r="M107" s="166"/>
      <c r="N107" s="172" t="s">
        <v>991</v>
      </c>
      <c r="O107" s="164">
        <v>50</v>
      </c>
      <c r="P107" s="164"/>
      <c r="Q107" s="164"/>
      <c r="R107" s="164">
        <v>8</v>
      </c>
      <c r="S107" s="164"/>
      <c r="T107" s="164"/>
      <c r="U107" s="164"/>
      <c r="V107" s="172"/>
      <c r="W107" s="172"/>
      <c r="X107" s="172"/>
      <c r="Y107" s="164" t="s">
        <v>40</v>
      </c>
      <c r="Z107" s="164"/>
      <c r="AA107" s="164"/>
      <c r="AB107" s="164"/>
      <c r="AC107" s="164"/>
      <c r="AD107" s="179"/>
      <c r="AE107" s="179"/>
      <c r="AF107" s="179"/>
      <c r="AG107" s="179"/>
      <c r="AH107" s="172"/>
      <c r="AI107" s="172"/>
      <c r="AJ107" s="193" t="s">
        <v>984</v>
      </c>
      <c r="AK107" s="180">
        <v>51</v>
      </c>
      <c r="AL107" s="181">
        <v>119.1522390996638</v>
      </c>
      <c r="AM107" s="182"/>
      <c r="AN107" s="183" t="s">
        <v>939</v>
      </c>
      <c r="AO107" s="165">
        <v>2021</v>
      </c>
      <c r="AP107" s="164" t="s">
        <v>337</v>
      </c>
      <c r="AQ107" s="165" t="s">
        <v>947</v>
      </c>
      <c r="AR107" s="164"/>
      <c r="AS107" s="164" t="s">
        <v>852</v>
      </c>
      <c r="AT107" s="164" t="s">
        <v>444</v>
      </c>
      <c r="AU107" s="184">
        <v>43839</v>
      </c>
      <c r="AV107" s="183" t="s">
        <v>640</v>
      </c>
      <c r="AW107" s="172" t="s">
        <v>40</v>
      </c>
      <c r="AX107" s="183" t="s">
        <v>792</v>
      </c>
      <c r="AY107" s="185" t="s">
        <v>945</v>
      </c>
      <c r="AZ107" s="185" t="s">
        <v>1040</v>
      </c>
      <c r="BA107" s="186" t="s">
        <v>40</v>
      </c>
      <c r="BB107" s="187"/>
      <c r="BC107" s="187"/>
      <c r="BD107" s="187"/>
      <c r="BE107" s="187"/>
      <c r="BF107" s="187"/>
      <c r="BG107" s="187"/>
      <c r="BH107" s="187">
        <f t="shared" si="20"/>
        <v>0</v>
      </c>
      <c r="BI107" s="188">
        <f t="shared" si="21"/>
        <v>200000</v>
      </c>
      <c r="BJ107" s="177">
        <v>479021</v>
      </c>
      <c r="BK107" s="174">
        <f t="shared" si="17"/>
        <v>200000</v>
      </c>
      <c r="BL107" s="174">
        <f t="shared" si="18"/>
        <v>479021</v>
      </c>
      <c r="BM107" s="174">
        <f t="shared" si="19"/>
        <v>279021</v>
      </c>
      <c r="BN107" s="174" t="s">
        <v>1032</v>
      </c>
      <c r="BO107" s="176" t="s">
        <v>40</v>
      </c>
      <c r="BP107" s="174"/>
      <c r="BQ107" s="174"/>
      <c r="BR107" s="174"/>
      <c r="BS107" s="174"/>
      <c r="BT107" s="174">
        <v>0</v>
      </c>
      <c r="BU107" s="174">
        <v>0</v>
      </c>
      <c r="BV107" s="174"/>
      <c r="BW107" s="174"/>
      <c r="BX107" s="174">
        <v>200000</v>
      </c>
      <c r="BY107" s="174"/>
      <c r="BZ107" s="174"/>
      <c r="CA107" s="174">
        <v>0</v>
      </c>
      <c r="CB107" s="174"/>
      <c r="CC107" s="177">
        <v>0</v>
      </c>
      <c r="CD107" s="177">
        <v>167500</v>
      </c>
    </row>
    <row r="108" spans="1:84" s="115" customFormat="1" ht="14.65" customHeight="1" x14ac:dyDescent="0.5">
      <c r="A108" s="126"/>
      <c r="B108" s="233" t="s">
        <v>1082</v>
      </c>
      <c r="C108" s="233" t="s">
        <v>1075</v>
      </c>
      <c r="D108" s="233"/>
      <c r="E108" s="234"/>
      <c r="F108" s="234"/>
      <c r="G108" s="235">
        <f>SUM(G7:G107)</f>
        <v>184912.8367331847</v>
      </c>
      <c r="H108" s="233"/>
      <c r="I108" s="236"/>
      <c r="J108" s="233"/>
      <c r="K108" s="233"/>
      <c r="L108" s="233"/>
      <c r="M108" s="235"/>
      <c r="N108" s="234"/>
      <c r="O108" s="233"/>
      <c r="P108" s="233"/>
      <c r="Q108" s="233"/>
      <c r="R108" s="233"/>
      <c r="S108" s="233"/>
      <c r="T108" s="233"/>
      <c r="U108" s="233"/>
      <c r="V108" s="234"/>
      <c r="W108" s="234"/>
      <c r="X108" s="234"/>
      <c r="Y108" s="233"/>
      <c r="Z108" s="233"/>
      <c r="AA108" s="233"/>
      <c r="AB108" s="233"/>
      <c r="AC108" s="233"/>
      <c r="AD108" s="237"/>
      <c r="AE108" s="237"/>
      <c r="AF108" s="237"/>
      <c r="AG108" s="237"/>
      <c r="AH108" s="234"/>
      <c r="AI108" s="234"/>
      <c r="AJ108" s="238"/>
      <c r="AK108" s="239"/>
      <c r="AL108" s="235"/>
      <c r="AM108" s="240"/>
      <c r="AN108" s="241"/>
      <c r="AO108" s="233"/>
      <c r="AP108" s="233"/>
      <c r="AQ108" s="233"/>
      <c r="AR108" s="242"/>
      <c r="AS108" s="242"/>
      <c r="AT108" s="242"/>
      <c r="AU108" s="243"/>
      <c r="AV108" s="244"/>
      <c r="AW108" s="245"/>
      <c r="AX108" s="244"/>
      <c r="AY108" s="204"/>
      <c r="AZ108" s="204"/>
      <c r="BA108" s="186" t="s">
        <v>40</v>
      </c>
      <c r="BB108" s="206"/>
      <c r="BC108" s="206"/>
      <c r="BD108" s="206"/>
      <c r="BE108" s="206"/>
      <c r="BF108" s="206"/>
      <c r="BG108" s="206"/>
      <c r="BH108" s="206"/>
      <c r="BI108" s="207"/>
      <c r="BJ108" s="246">
        <f>SUM(BJ7:BJ107)</f>
        <v>39939894.560000002</v>
      </c>
      <c r="BK108" s="246">
        <f>SUM(BK7:BK107)</f>
        <v>26272623.650000002</v>
      </c>
      <c r="BL108" s="246">
        <f>SUM(BL7:BL107)</f>
        <v>48001765.370000005</v>
      </c>
      <c r="BM108" s="246">
        <f>SUM(BM7:BM107)</f>
        <v>13647270.91</v>
      </c>
      <c r="BN108" s="246"/>
      <c r="BO108" s="176" t="s">
        <v>40</v>
      </c>
      <c r="BP108" s="246">
        <f t="shared" ref="BP108:BX108" si="22">SUM(BP7:BP107)</f>
        <v>2320011</v>
      </c>
      <c r="BQ108" s="246">
        <f t="shared" si="22"/>
        <v>197971</v>
      </c>
      <c r="BR108" s="246">
        <f t="shared" si="22"/>
        <v>373360</v>
      </c>
      <c r="BS108" s="246">
        <f t="shared" si="22"/>
        <v>2500000</v>
      </c>
      <c r="BT108" s="246">
        <f t="shared" si="22"/>
        <v>4014682.5</v>
      </c>
      <c r="BU108" s="246">
        <f t="shared" si="22"/>
        <v>914272</v>
      </c>
      <c r="BV108" s="246">
        <f t="shared" si="22"/>
        <v>2557556</v>
      </c>
      <c r="BW108" s="246">
        <f t="shared" si="22"/>
        <v>162541</v>
      </c>
      <c r="BX108" s="246">
        <f t="shared" si="22"/>
        <v>8495740</v>
      </c>
      <c r="BY108" s="246"/>
      <c r="BZ108" s="246">
        <f>SUM(BZ7:BZ107)</f>
        <v>1891522.9600000002</v>
      </c>
      <c r="CA108" s="246">
        <f>SUM(CA7:CA107)</f>
        <v>2444042.1899999995</v>
      </c>
      <c r="CB108" s="246">
        <f>SUM(CB7:CB107)</f>
        <v>400925</v>
      </c>
      <c r="CC108" s="246">
        <f>SUM(CC7:CC107)</f>
        <v>8061870.8099999996</v>
      </c>
      <c r="CD108" s="246">
        <f>SUM(CD7:CD107)</f>
        <v>7125517.0899999999</v>
      </c>
      <c r="CE108" s="125"/>
    </row>
    <row r="109" spans="1:84" s="90" customFormat="1" ht="14.65" hidden="1" customHeight="1" x14ac:dyDescent="0.5">
      <c r="A109" s="89"/>
      <c r="B109" s="27"/>
      <c r="C109" s="27"/>
      <c r="D109" s="27"/>
      <c r="E109" s="25"/>
      <c r="F109" s="25"/>
      <c r="G109" s="28"/>
      <c r="H109" s="27"/>
      <c r="I109" s="91"/>
      <c r="J109" s="27"/>
      <c r="K109" s="27"/>
      <c r="L109" s="27"/>
      <c r="M109" s="28"/>
      <c r="N109" s="25"/>
      <c r="O109" s="27"/>
      <c r="P109" s="27"/>
      <c r="Q109" s="27"/>
      <c r="R109" s="27"/>
      <c r="S109" s="27"/>
      <c r="T109" s="27"/>
      <c r="U109" s="27"/>
      <c r="V109" s="25"/>
      <c r="W109" s="25"/>
      <c r="X109" s="25"/>
      <c r="Y109" s="27"/>
      <c r="Z109" s="27"/>
      <c r="AA109" s="27"/>
      <c r="AB109" s="27"/>
      <c r="AC109" s="27"/>
      <c r="AD109" s="85"/>
      <c r="AE109" s="85"/>
      <c r="AF109" s="85"/>
      <c r="AG109" s="85"/>
      <c r="AH109" s="25"/>
      <c r="AI109" s="25"/>
      <c r="AJ109" s="57"/>
      <c r="AK109" s="58"/>
      <c r="AL109" s="28"/>
      <c r="AM109" s="26"/>
      <c r="AN109" s="135"/>
      <c r="AO109" s="27"/>
      <c r="AP109" s="27"/>
      <c r="AQ109" s="27"/>
      <c r="AR109" s="27"/>
      <c r="AS109" s="27"/>
      <c r="AT109" s="27"/>
      <c r="AU109" s="140"/>
      <c r="AV109" s="135"/>
      <c r="AW109" s="25"/>
      <c r="AX109" s="135"/>
      <c r="AY109" s="25"/>
      <c r="AZ109" s="25"/>
      <c r="BA109" s="25"/>
      <c r="BB109" s="29"/>
      <c r="BC109" s="29"/>
      <c r="BD109" s="29"/>
      <c r="BE109" s="29"/>
      <c r="BF109" s="29"/>
      <c r="BG109" s="29"/>
      <c r="BH109" s="29"/>
      <c r="BI109" s="105"/>
      <c r="BJ109" s="29"/>
      <c r="BK109" s="29"/>
      <c r="BL109" s="29"/>
      <c r="BM109" s="29"/>
      <c r="BN109" s="29"/>
      <c r="BO109" s="29"/>
      <c r="BP109" s="29"/>
      <c r="BQ109" s="29"/>
      <c r="BR109" s="29"/>
      <c r="BS109" s="29"/>
      <c r="BT109" s="29"/>
      <c r="BU109" s="29"/>
      <c r="BV109" s="29"/>
      <c r="BW109" s="29"/>
      <c r="BX109" s="29"/>
      <c r="BY109" s="29"/>
      <c r="BZ109" s="29"/>
      <c r="CA109" s="29"/>
      <c r="CB109" s="29"/>
      <c r="CC109" s="29"/>
      <c r="CD109" s="29"/>
      <c r="CE109" s="22"/>
    </row>
    <row r="110" spans="1:84" ht="14.65" hidden="1" customHeight="1" x14ac:dyDescent="0.5">
      <c r="A110" s="38"/>
      <c r="B110" s="90"/>
      <c r="C110" s="23"/>
      <c r="D110" s="27"/>
      <c r="E110" s="25"/>
      <c r="F110" s="25"/>
      <c r="G110" s="28"/>
      <c r="H110" s="23"/>
      <c r="I110" s="91"/>
      <c r="J110" s="23"/>
      <c r="K110" s="23"/>
      <c r="L110" s="23"/>
      <c r="M110" s="28"/>
      <c r="N110" s="25"/>
      <c r="O110" s="23"/>
      <c r="P110" s="23"/>
      <c r="Q110" s="23"/>
      <c r="R110" s="23"/>
      <c r="S110" s="23"/>
      <c r="T110" s="23"/>
      <c r="U110" s="23"/>
      <c r="V110" s="25"/>
      <c r="W110" s="25"/>
      <c r="X110" s="25"/>
      <c r="Y110" s="23"/>
      <c r="Z110" s="23"/>
      <c r="AA110" s="23"/>
      <c r="AB110" s="23"/>
      <c r="AC110" s="23"/>
      <c r="AD110" s="84"/>
      <c r="AE110" s="85"/>
      <c r="AF110" s="85"/>
      <c r="AG110" s="85"/>
      <c r="AH110" s="25"/>
      <c r="AI110" s="42"/>
      <c r="AJ110" s="57"/>
      <c r="AK110" s="58"/>
      <c r="AL110" s="15"/>
      <c r="AM110" s="26"/>
      <c r="AN110" s="97"/>
      <c r="AO110" s="27"/>
      <c r="AP110" s="23"/>
      <c r="AQ110" s="90"/>
      <c r="AR110" s="23"/>
      <c r="AS110" s="23"/>
      <c r="AT110" s="23"/>
      <c r="AU110" s="99"/>
      <c r="AV110" s="97"/>
      <c r="AW110" s="25"/>
      <c r="AX110" s="97"/>
      <c r="BA110" s="95"/>
      <c r="BI110" s="33"/>
      <c r="BJ110" s="20"/>
      <c r="BP110" s="29"/>
      <c r="BQ110" s="29"/>
      <c r="BR110" s="29"/>
      <c r="BS110" s="29"/>
      <c r="BT110" s="29"/>
      <c r="BU110" s="29"/>
      <c r="BV110" s="29"/>
      <c r="BW110" s="29"/>
      <c r="BX110" s="29"/>
      <c r="BY110" s="29"/>
      <c r="BZ110" s="29"/>
      <c r="CA110" s="29"/>
      <c r="CB110" s="29"/>
      <c r="CC110" s="20"/>
      <c r="CD110" s="20"/>
    </row>
    <row r="111" spans="1:84" s="90" customFormat="1" ht="14.65" customHeight="1" x14ac:dyDescent="0.55000000000000004">
      <c r="A111" s="105"/>
      <c r="B111" s="209" t="s">
        <v>1078</v>
      </c>
      <c r="C111" s="210"/>
      <c r="D111" s="210"/>
      <c r="E111" s="211"/>
      <c r="F111" s="211"/>
      <c r="G111" s="212"/>
      <c r="H111" s="210"/>
      <c r="I111" s="213"/>
      <c r="J111" s="210"/>
      <c r="K111" s="210"/>
      <c r="L111" s="210"/>
      <c r="M111" s="212"/>
      <c r="N111" s="211"/>
      <c r="O111" s="210"/>
      <c r="P111" s="210"/>
      <c r="Q111" s="210"/>
      <c r="R111" s="210"/>
      <c r="S111" s="210"/>
      <c r="T111" s="210"/>
      <c r="U111" s="210"/>
      <c r="V111" s="211"/>
      <c r="W111" s="211"/>
      <c r="X111" s="211"/>
      <c r="Y111" s="210"/>
      <c r="Z111" s="210"/>
      <c r="AA111" s="210"/>
      <c r="AB111" s="210"/>
      <c r="AC111" s="210"/>
      <c r="AD111" s="214"/>
      <c r="AE111" s="215"/>
      <c r="AF111" s="215"/>
      <c r="AG111" s="215"/>
      <c r="AH111" s="211"/>
      <c r="AI111" s="216"/>
      <c r="AJ111" s="217"/>
      <c r="AK111" s="210"/>
      <c r="AL111" s="218"/>
      <c r="AM111" s="219"/>
      <c r="AN111" s="220"/>
      <c r="AO111" s="210"/>
      <c r="AP111" s="210"/>
      <c r="AQ111" s="210"/>
      <c r="AR111" s="27"/>
      <c r="AS111" s="27"/>
      <c r="AT111" s="27"/>
      <c r="AU111" s="140"/>
      <c r="AV111" s="135"/>
      <c r="AW111" s="25"/>
      <c r="AX111" s="135"/>
      <c r="AY111" s="25"/>
      <c r="AZ111" s="25"/>
      <c r="BA111" s="40" t="s">
        <v>40</v>
      </c>
      <c r="BB111" s="29"/>
      <c r="BC111" s="29"/>
      <c r="BD111" s="29"/>
      <c r="BE111" s="29"/>
      <c r="BF111" s="29"/>
      <c r="BG111" s="29"/>
      <c r="BH111" s="29"/>
      <c r="BI111" s="105"/>
      <c r="BJ111" s="221"/>
      <c r="BK111" s="221"/>
      <c r="BL111" s="221"/>
      <c r="BM111" s="221"/>
      <c r="BN111" s="221"/>
      <c r="BO111" s="176" t="s">
        <v>40</v>
      </c>
      <c r="BP111" s="221"/>
      <c r="BQ111" s="221"/>
      <c r="BR111" s="221"/>
      <c r="BS111" s="221"/>
      <c r="BT111" s="221"/>
      <c r="BU111" s="221"/>
      <c r="BV111" s="221"/>
      <c r="BW111" s="221"/>
      <c r="BX111" s="221"/>
      <c r="BY111" s="221"/>
      <c r="BZ111" s="221"/>
      <c r="CA111" s="221"/>
      <c r="CB111" s="221"/>
      <c r="CC111" s="221"/>
      <c r="CD111" s="221"/>
      <c r="CE111" s="29"/>
      <c r="CF111" s="27"/>
    </row>
    <row r="112" spans="1:84" ht="14.65" customHeight="1" x14ac:dyDescent="0.45">
      <c r="A112" s="38">
        <f t="shared" ref="A112:A157" si="23">BM112</f>
        <v>115768.8</v>
      </c>
      <c r="B112" s="163">
        <v>3439</v>
      </c>
      <c r="C112" s="164" t="s">
        <v>110</v>
      </c>
      <c r="D112" s="165" t="s">
        <v>262</v>
      </c>
      <c r="E112" s="165"/>
      <c r="F112" s="165"/>
      <c r="G112" s="166">
        <v>5.9550050203064</v>
      </c>
      <c r="H112" s="165" t="s">
        <v>966</v>
      </c>
      <c r="I112" s="167"/>
      <c r="J112" s="165"/>
      <c r="K112" s="165"/>
      <c r="L112" s="165"/>
      <c r="M112" s="165"/>
      <c r="N112" s="165" t="s">
        <v>992</v>
      </c>
      <c r="O112" s="165">
        <v>64</v>
      </c>
      <c r="P112" s="165">
        <v>48</v>
      </c>
      <c r="Q112" s="165">
        <v>13</v>
      </c>
      <c r="R112" s="165"/>
      <c r="S112" s="165"/>
      <c r="T112" s="165"/>
      <c r="U112" s="165"/>
      <c r="V112" s="165"/>
      <c r="W112" s="165"/>
      <c r="X112" s="165"/>
      <c r="Y112" s="165"/>
      <c r="Z112" s="165" t="s">
        <v>40</v>
      </c>
      <c r="AA112" s="165" t="s">
        <v>40</v>
      </c>
      <c r="AB112" s="165"/>
      <c r="AC112" s="165"/>
      <c r="AD112" s="168"/>
      <c r="AE112" s="168"/>
      <c r="AF112" s="168"/>
      <c r="AG112" s="168" t="s">
        <v>56</v>
      </c>
      <c r="AH112" s="165"/>
      <c r="AI112" s="165"/>
      <c r="AJ112" s="169" t="s">
        <v>985</v>
      </c>
      <c r="AK112" s="165"/>
      <c r="AL112" s="166"/>
      <c r="AM112" s="165"/>
      <c r="AN112" s="170" t="s">
        <v>939</v>
      </c>
      <c r="AO112" s="165">
        <v>2021</v>
      </c>
      <c r="AP112" s="165" t="s">
        <v>324</v>
      </c>
      <c r="AQ112" s="165" t="s">
        <v>1051</v>
      </c>
      <c r="AR112" s="165" t="s">
        <v>836</v>
      </c>
      <c r="AS112" s="165" t="s">
        <v>837</v>
      </c>
      <c r="AT112" s="165" t="s">
        <v>431</v>
      </c>
      <c r="AU112" s="171">
        <v>43840</v>
      </c>
      <c r="AV112" s="170" t="s">
        <v>532</v>
      </c>
      <c r="AW112" s="165"/>
      <c r="AX112" s="170" t="s">
        <v>685</v>
      </c>
      <c r="AY112" s="172" t="s">
        <v>945</v>
      </c>
      <c r="AZ112" s="172" t="s">
        <v>1040</v>
      </c>
      <c r="BA112" s="173" t="s">
        <v>40</v>
      </c>
      <c r="BB112" s="165"/>
      <c r="BC112" s="165"/>
      <c r="BD112" s="165"/>
      <c r="BE112" s="165"/>
      <c r="BF112" s="165"/>
      <c r="BG112" s="165"/>
      <c r="BH112" s="174">
        <f>SUM(BB112:BG112)</f>
        <v>0</v>
      </c>
      <c r="BI112" s="175">
        <f>BK112-BH112</f>
        <v>0</v>
      </c>
      <c r="BJ112" s="174">
        <v>115768.8</v>
      </c>
      <c r="BK112" s="174">
        <f t="shared" ref="BK112:BK157" si="24">SUM(BP112:CB112)</f>
        <v>0</v>
      </c>
      <c r="BL112" s="174">
        <f t="shared" ref="BL112:BL157" si="25">BJ112+CC112</f>
        <v>115768.8</v>
      </c>
      <c r="BM112" s="174">
        <f t="shared" ref="BM112:BM157" si="26">BJ112-BK112-CE112</f>
        <v>115768.8</v>
      </c>
      <c r="BN112" s="174" t="s">
        <v>1062</v>
      </c>
      <c r="BO112" s="176" t="s">
        <v>40</v>
      </c>
      <c r="BP112" s="174"/>
      <c r="BQ112" s="174"/>
      <c r="BR112" s="174"/>
      <c r="BS112" s="174"/>
      <c r="BT112" s="174">
        <v>0</v>
      </c>
      <c r="BU112" s="174">
        <v>0</v>
      </c>
      <c r="BV112" s="174"/>
      <c r="BW112" s="174"/>
      <c r="BX112" s="174">
        <v>0</v>
      </c>
      <c r="BY112" s="174"/>
      <c r="BZ112" s="174"/>
      <c r="CA112" s="174">
        <v>0</v>
      </c>
      <c r="CB112" s="174"/>
      <c r="CC112" s="177">
        <v>0</v>
      </c>
      <c r="CD112" s="177">
        <v>144150</v>
      </c>
    </row>
    <row r="113" spans="1:83" ht="14.65" customHeight="1" x14ac:dyDescent="0.45">
      <c r="A113" s="38">
        <f t="shared" si="23"/>
        <v>318890</v>
      </c>
      <c r="B113" s="163">
        <v>5176</v>
      </c>
      <c r="C113" s="164" t="s">
        <v>144</v>
      </c>
      <c r="D113" s="165" t="s">
        <v>262</v>
      </c>
      <c r="E113" s="172"/>
      <c r="F113" s="172"/>
      <c r="G113" s="166">
        <v>257.39755547152953</v>
      </c>
      <c r="H113" s="164" t="s">
        <v>268</v>
      </c>
      <c r="I113" s="178">
        <v>7.7272727272727275</v>
      </c>
      <c r="J113" s="164"/>
      <c r="K113" s="164"/>
      <c r="L113" s="164"/>
      <c r="M113" s="166"/>
      <c r="N113" s="165" t="s">
        <v>1004</v>
      </c>
      <c r="O113" s="164">
        <v>26</v>
      </c>
      <c r="P113" s="164">
        <v>19</v>
      </c>
      <c r="Q113" s="164">
        <v>14</v>
      </c>
      <c r="R113" s="164">
        <v>16</v>
      </c>
      <c r="S113" s="164"/>
      <c r="T113" s="164"/>
      <c r="U113" s="164"/>
      <c r="V113" s="172"/>
      <c r="W113" s="172"/>
      <c r="X113" s="172"/>
      <c r="Y113" s="164" t="s">
        <v>40</v>
      </c>
      <c r="Z113" s="164"/>
      <c r="AA113" s="164"/>
      <c r="AB113" s="164"/>
      <c r="AC113" s="164"/>
      <c r="AD113" s="179"/>
      <c r="AE113" s="179"/>
      <c r="AF113" s="179"/>
      <c r="AG113" s="179"/>
      <c r="AH113" s="172"/>
      <c r="AI113" s="172"/>
      <c r="AJ113" s="180" t="s">
        <v>983</v>
      </c>
      <c r="AK113" s="180">
        <v>12</v>
      </c>
      <c r="AL113" s="181">
        <v>145.53405728148198</v>
      </c>
      <c r="AM113" s="182"/>
      <c r="AN113" s="183" t="s">
        <v>939</v>
      </c>
      <c r="AO113" s="165">
        <v>2021</v>
      </c>
      <c r="AP113" s="164" t="s">
        <v>347</v>
      </c>
      <c r="AQ113" s="165" t="s">
        <v>979</v>
      </c>
      <c r="AR113" s="164"/>
      <c r="AS113" s="164"/>
      <c r="AT113" s="164" t="s">
        <v>454</v>
      </c>
      <c r="AU113" s="184">
        <v>43840</v>
      </c>
      <c r="AV113" s="183" t="s">
        <v>567</v>
      </c>
      <c r="AW113" s="172" t="s">
        <v>40</v>
      </c>
      <c r="AX113" s="183" t="s">
        <v>720</v>
      </c>
      <c r="AY113" s="185" t="s">
        <v>948</v>
      </c>
      <c r="AZ113" s="185" t="s">
        <v>1041</v>
      </c>
      <c r="BA113" s="186" t="s">
        <v>40</v>
      </c>
      <c r="BB113" s="187"/>
      <c r="BC113" s="187"/>
      <c r="BD113" s="187"/>
      <c r="BE113" s="187"/>
      <c r="BF113" s="187"/>
      <c r="BG113" s="187"/>
      <c r="BH113" s="187">
        <f>SUM(BB113:BG113)</f>
        <v>0</v>
      </c>
      <c r="BI113" s="188">
        <f>BK113-BH113</f>
        <v>0</v>
      </c>
      <c r="BJ113" s="177">
        <v>318890</v>
      </c>
      <c r="BK113" s="174">
        <f t="shared" si="24"/>
        <v>0</v>
      </c>
      <c r="BL113" s="174">
        <f t="shared" si="25"/>
        <v>318890</v>
      </c>
      <c r="BM113" s="174">
        <f t="shared" si="26"/>
        <v>318890</v>
      </c>
      <c r="BN113" s="174"/>
      <c r="BO113" s="176" t="s">
        <v>40</v>
      </c>
      <c r="BP113" s="174"/>
      <c r="BQ113" s="174"/>
      <c r="BR113" s="174"/>
      <c r="BS113" s="174"/>
      <c r="BT113" s="174">
        <v>0</v>
      </c>
      <c r="BU113" s="174">
        <v>0</v>
      </c>
      <c r="BV113" s="174"/>
      <c r="BW113" s="174"/>
      <c r="BX113" s="174">
        <v>0</v>
      </c>
      <c r="BY113" s="174"/>
      <c r="BZ113" s="174"/>
      <c r="CA113" s="174">
        <v>0</v>
      </c>
      <c r="CB113" s="174"/>
      <c r="CC113" s="177">
        <v>0</v>
      </c>
      <c r="CD113" s="177">
        <v>325000</v>
      </c>
    </row>
    <row r="114" spans="1:83" ht="14.65" customHeight="1" x14ac:dyDescent="0.45">
      <c r="A114" s="38">
        <f t="shared" si="23"/>
        <v>231400</v>
      </c>
      <c r="B114" s="163">
        <v>5187</v>
      </c>
      <c r="C114" s="164" t="s">
        <v>150</v>
      </c>
      <c r="D114" s="165" t="s">
        <v>262</v>
      </c>
      <c r="E114" s="172"/>
      <c r="F114" s="172"/>
      <c r="G114" s="166">
        <v>2164.9499999999998</v>
      </c>
      <c r="H114" s="164" t="s">
        <v>265</v>
      </c>
      <c r="I114" s="178">
        <v>6.9090909090909092</v>
      </c>
      <c r="J114" s="164"/>
      <c r="K114" s="164" t="s">
        <v>40</v>
      </c>
      <c r="L114" s="164" t="s">
        <v>320</v>
      </c>
      <c r="M114" s="166">
        <v>2164.9499999999998</v>
      </c>
      <c r="N114" s="165" t="s">
        <v>999</v>
      </c>
      <c r="O114" s="164">
        <v>48</v>
      </c>
      <c r="P114" s="164">
        <v>20</v>
      </c>
      <c r="Q114" s="164"/>
      <c r="R114" s="164">
        <v>1</v>
      </c>
      <c r="S114" s="164"/>
      <c r="T114" s="164"/>
      <c r="U114" s="164"/>
      <c r="V114" s="172"/>
      <c r="W114" s="172"/>
      <c r="X114" s="172"/>
      <c r="Y114" s="164" t="s">
        <v>40</v>
      </c>
      <c r="Z114" s="164" t="s">
        <v>40</v>
      </c>
      <c r="AA114" s="164"/>
      <c r="AB114" s="164"/>
      <c r="AC114" s="164"/>
      <c r="AD114" s="179"/>
      <c r="AE114" s="179"/>
      <c r="AF114" s="179"/>
      <c r="AG114" s="179" t="s">
        <v>56</v>
      </c>
      <c r="AH114" s="172" t="s">
        <v>40</v>
      </c>
      <c r="AI114" s="172"/>
      <c r="AJ114" s="180" t="s">
        <v>983</v>
      </c>
      <c r="AK114" s="180">
        <v>15</v>
      </c>
      <c r="AL114" s="181">
        <v>143.1431481905729</v>
      </c>
      <c r="AM114" s="182"/>
      <c r="AN114" s="183" t="s">
        <v>939</v>
      </c>
      <c r="AO114" s="165">
        <v>2021</v>
      </c>
      <c r="AP114" s="164" t="s">
        <v>348</v>
      </c>
      <c r="AQ114" s="165" t="s">
        <v>979</v>
      </c>
      <c r="AR114" s="164"/>
      <c r="AS114" s="164" t="s">
        <v>865</v>
      </c>
      <c r="AT114" s="164" t="s">
        <v>455</v>
      </c>
      <c r="AU114" s="184">
        <v>43839</v>
      </c>
      <c r="AV114" s="183" t="s">
        <v>573</v>
      </c>
      <c r="AW114" s="172"/>
      <c r="AX114" s="183" t="s">
        <v>726</v>
      </c>
      <c r="AY114" s="185" t="s">
        <v>948</v>
      </c>
      <c r="AZ114" s="185" t="s">
        <v>1041</v>
      </c>
      <c r="BA114" s="186" t="s">
        <v>40</v>
      </c>
      <c r="BB114" s="187"/>
      <c r="BC114" s="187"/>
      <c r="BD114" s="187"/>
      <c r="BE114" s="187"/>
      <c r="BF114" s="187"/>
      <c r="BG114" s="187"/>
      <c r="BH114" s="187">
        <f>SUM(BB114:BG114)</f>
        <v>0</v>
      </c>
      <c r="BI114" s="188">
        <f>BK114-BH114</f>
        <v>0</v>
      </c>
      <c r="BJ114" s="177">
        <v>231400</v>
      </c>
      <c r="BK114" s="174">
        <f t="shared" si="24"/>
        <v>0</v>
      </c>
      <c r="BL114" s="174">
        <f t="shared" si="25"/>
        <v>231400</v>
      </c>
      <c r="BM114" s="174">
        <f t="shared" si="26"/>
        <v>231400</v>
      </c>
      <c r="BN114" s="174"/>
      <c r="BO114" s="176" t="s">
        <v>40</v>
      </c>
      <c r="BP114" s="174"/>
      <c r="BQ114" s="174"/>
      <c r="BR114" s="174"/>
      <c r="BS114" s="174"/>
      <c r="BT114" s="174">
        <v>0</v>
      </c>
      <c r="BU114" s="174">
        <v>0</v>
      </c>
      <c r="BV114" s="174"/>
      <c r="BW114" s="174"/>
      <c r="BX114" s="174">
        <v>0</v>
      </c>
      <c r="BY114" s="174"/>
      <c r="BZ114" s="174"/>
      <c r="CA114" s="174">
        <v>0</v>
      </c>
      <c r="CB114" s="174"/>
      <c r="CC114" s="177">
        <v>0</v>
      </c>
      <c r="CD114" s="177">
        <v>14000</v>
      </c>
    </row>
    <row r="115" spans="1:83" ht="14.65" customHeight="1" x14ac:dyDescent="0.45">
      <c r="A115" s="38">
        <f t="shared" si="23"/>
        <v>39000</v>
      </c>
      <c r="B115" s="163">
        <v>5340</v>
      </c>
      <c r="C115" s="164" t="s">
        <v>244</v>
      </c>
      <c r="D115" s="165" t="s">
        <v>262</v>
      </c>
      <c r="E115" s="172"/>
      <c r="F115" s="172"/>
      <c r="G115" s="166">
        <v>207.34297973144302</v>
      </c>
      <c r="H115" s="164" t="s">
        <v>286</v>
      </c>
      <c r="I115" s="178">
        <v>9.1428571428571423</v>
      </c>
      <c r="J115" s="164"/>
      <c r="K115" s="164"/>
      <c r="L115" s="164"/>
      <c r="M115" s="166"/>
      <c r="N115" s="172" t="s">
        <v>992</v>
      </c>
      <c r="O115" s="164">
        <v>13</v>
      </c>
      <c r="P115" s="164">
        <v>13</v>
      </c>
      <c r="Q115" s="164">
        <v>11</v>
      </c>
      <c r="R115" s="164"/>
      <c r="S115" s="164"/>
      <c r="T115" s="164"/>
      <c r="U115" s="164"/>
      <c r="V115" s="172"/>
      <c r="W115" s="172"/>
      <c r="X115" s="172"/>
      <c r="Y115" s="164" t="s">
        <v>40</v>
      </c>
      <c r="Z115" s="164"/>
      <c r="AA115" s="164"/>
      <c r="AB115" s="164"/>
      <c r="AC115" s="164"/>
      <c r="AD115" s="179"/>
      <c r="AE115" s="179"/>
      <c r="AF115" s="179"/>
      <c r="AG115" s="179"/>
      <c r="AH115" s="172"/>
      <c r="AI115" s="172"/>
      <c r="AJ115" s="169" t="s">
        <v>983</v>
      </c>
      <c r="AK115" s="165">
        <v>9</v>
      </c>
      <c r="AL115" s="189">
        <v>142.50742473065799</v>
      </c>
      <c r="AM115" s="182"/>
      <c r="AN115" s="183" t="s">
        <v>941</v>
      </c>
      <c r="AO115" s="165">
        <v>2021</v>
      </c>
      <c r="AP115" s="164" t="s">
        <v>368</v>
      </c>
      <c r="AQ115" s="165" t="s">
        <v>1057</v>
      </c>
      <c r="AR115" s="164"/>
      <c r="AS115" s="164" t="s">
        <v>883</v>
      </c>
      <c r="AT115" s="164" t="s">
        <v>475</v>
      </c>
      <c r="AU115" s="184">
        <v>43840</v>
      </c>
      <c r="AV115" s="183" t="s">
        <v>667</v>
      </c>
      <c r="AW115" s="172"/>
      <c r="AX115" s="183" t="s">
        <v>819</v>
      </c>
      <c r="AY115" s="185" t="s">
        <v>948</v>
      </c>
      <c r="AZ115" s="185" t="s">
        <v>1041</v>
      </c>
      <c r="BA115" s="186" t="s">
        <v>40</v>
      </c>
      <c r="BB115" s="187"/>
      <c r="BC115" s="187"/>
      <c r="BD115" s="187"/>
      <c r="BE115" s="187"/>
      <c r="BF115" s="187"/>
      <c r="BG115" s="187"/>
      <c r="BH115" s="187"/>
      <c r="BI115" s="188"/>
      <c r="BJ115" s="177">
        <v>39000</v>
      </c>
      <c r="BK115" s="174">
        <f t="shared" si="24"/>
        <v>0</v>
      </c>
      <c r="BL115" s="174">
        <f t="shared" si="25"/>
        <v>39000</v>
      </c>
      <c r="BM115" s="174">
        <f t="shared" si="26"/>
        <v>39000</v>
      </c>
      <c r="BN115" s="174"/>
      <c r="BO115" s="176" t="s">
        <v>40</v>
      </c>
      <c r="BP115" s="174"/>
      <c r="BQ115" s="174"/>
      <c r="BR115" s="174"/>
      <c r="BS115" s="174"/>
      <c r="BT115" s="174">
        <v>0</v>
      </c>
      <c r="BU115" s="174">
        <v>0</v>
      </c>
      <c r="BV115" s="174"/>
      <c r="BW115" s="174"/>
      <c r="BX115" s="174">
        <v>0</v>
      </c>
      <c r="BY115" s="174"/>
      <c r="BZ115" s="174"/>
      <c r="CA115" s="174">
        <v>0</v>
      </c>
      <c r="CB115" s="174"/>
      <c r="CC115" s="177">
        <v>0</v>
      </c>
      <c r="CD115" s="177">
        <v>5000</v>
      </c>
    </row>
    <row r="116" spans="1:83" ht="14.65" customHeight="1" x14ac:dyDescent="0.45">
      <c r="A116" s="38">
        <f t="shared" si="23"/>
        <v>662624</v>
      </c>
      <c r="B116" s="163">
        <v>5255</v>
      </c>
      <c r="C116" s="164" t="s">
        <v>197</v>
      </c>
      <c r="D116" s="165" t="s">
        <v>262</v>
      </c>
      <c r="E116" s="172"/>
      <c r="F116" s="172"/>
      <c r="G116" s="166">
        <v>4498.4425350730835</v>
      </c>
      <c r="H116" s="164" t="s">
        <v>266</v>
      </c>
      <c r="I116" s="178">
        <v>7.6363636363636367</v>
      </c>
      <c r="J116" s="164"/>
      <c r="K116" s="164" t="s">
        <v>40</v>
      </c>
      <c r="L116" s="164" t="s">
        <v>322</v>
      </c>
      <c r="M116" s="166">
        <v>4497.25</v>
      </c>
      <c r="N116" s="165" t="s">
        <v>1004</v>
      </c>
      <c r="O116" s="164">
        <v>11</v>
      </c>
      <c r="P116" s="164">
        <v>37</v>
      </c>
      <c r="Q116" s="164">
        <v>10</v>
      </c>
      <c r="R116" s="164">
        <v>11</v>
      </c>
      <c r="S116" s="164"/>
      <c r="T116" s="164"/>
      <c r="U116" s="164"/>
      <c r="V116" s="172"/>
      <c r="W116" s="172"/>
      <c r="X116" s="172"/>
      <c r="Y116" s="164" t="s">
        <v>40</v>
      </c>
      <c r="Z116" s="164"/>
      <c r="AA116" s="164" t="s">
        <v>40</v>
      </c>
      <c r="AB116" s="164"/>
      <c r="AC116" s="164"/>
      <c r="AD116" s="179"/>
      <c r="AE116" s="179"/>
      <c r="AF116" s="179"/>
      <c r="AG116" s="179"/>
      <c r="AH116" s="172" t="s">
        <v>40</v>
      </c>
      <c r="AI116" s="172"/>
      <c r="AJ116" s="180" t="s">
        <v>983</v>
      </c>
      <c r="AK116" s="180">
        <v>16</v>
      </c>
      <c r="AL116" s="181">
        <v>142.31587546330019</v>
      </c>
      <c r="AM116" s="190"/>
      <c r="AN116" s="183" t="s">
        <v>939</v>
      </c>
      <c r="AO116" s="165">
        <v>2021</v>
      </c>
      <c r="AP116" s="164" t="s">
        <v>345</v>
      </c>
      <c r="AQ116" s="165" t="s">
        <v>947</v>
      </c>
      <c r="AR116" s="164" t="s">
        <v>863</v>
      </c>
      <c r="AS116" s="164" t="s">
        <v>864</v>
      </c>
      <c r="AT116" s="164" t="s">
        <v>452</v>
      </c>
      <c r="AU116" s="184">
        <v>43837</v>
      </c>
      <c r="AV116" s="183" t="s">
        <v>620</v>
      </c>
      <c r="AW116" s="172" t="s">
        <v>40</v>
      </c>
      <c r="AX116" s="183" t="s">
        <v>772</v>
      </c>
      <c r="AY116" s="185" t="s">
        <v>945</v>
      </c>
      <c r="AZ116" s="185" t="s">
        <v>1041</v>
      </c>
      <c r="BA116" s="186" t="s">
        <v>40</v>
      </c>
      <c r="BB116" s="187"/>
      <c r="BC116" s="187"/>
      <c r="BD116" s="187"/>
      <c r="BE116" s="187"/>
      <c r="BF116" s="187"/>
      <c r="BG116" s="187"/>
      <c r="BH116" s="187">
        <f t="shared" ref="BH116:BH133" si="27">SUM(BB116:BG116)</f>
        <v>0</v>
      </c>
      <c r="BI116" s="188">
        <f t="shared" ref="BI116:BI133" si="28">BK116-BH116</f>
        <v>0</v>
      </c>
      <c r="BJ116" s="177">
        <v>662624</v>
      </c>
      <c r="BK116" s="174">
        <f t="shared" si="24"/>
        <v>0</v>
      </c>
      <c r="BL116" s="174">
        <f t="shared" si="25"/>
        <v>662624</v>
      </c>
      <c r="BM116" s="174">
        <f t="shared" si="26"/>
        <v>662624</v>
      </c>
      <c r="BN116" s="174"/>
      <c r="BO116" s="176" t="s">
        <v>40</v>
      </c>
      <c r="BP116" s="174"/>
      <c r="BQ116" s="174"/>
      <c r="BR116" s="174"/>
      <c r="BS116" s="174"/>
      <c r="BT116" s="174">
        <v>0</v>
      </c>
      <c r="BU116" s="174">
        <v>0</v>
      </c>
      <c r="BV116" s="174"/>
      <c r="BW116" s="174"/>
      <c r="BX116" s="174">
        <v>0</v>
      </c>
      <c r="BY116" s="174"/>
      <c r="BZ116" s="174"/>
      <c r="CA116" s="174">
        <v>0</v>
      </c>
      <c r="CB116" s="174"/>
      <c r="CC116" s="177">
        <v>0</v>
      </c>
      <c r="CD116" s="177">
        <v>40000</v>
      </c>
    </row>
    <row r="117" spans="1:83" ht="14.65" customHeight="1" x14ac:dyDescent="0.45">
      <c r="A117" s="38">
        <f t="shared" si="23"/>
        <v>534854</v>
      </c>
      <c r="B117" s="163">
        <v>4868</v>
      </c>
      <c r="C117" s="164" t="s">
        <v>130</v>
      </c>
      <c r="D117" s="165" t="s">
        <v>262</v>
      </c>
      <c r="E117" s="172"/>
      <c r="F117" s="172"/>
      <c r="G117" s="166">
        <v>725.24661560521372</v>
      </c>
      <c r="H117" s="164" t="s">
        <v>267</v>
      </c>
      <c r="I117" s="178">
        <v>7.5454545454545459</v>
      </c>
      <c r="J117" s="164"/>
      <c r="K117" s="164" t="s">
        <v>40</v>
      </c>
      <c r="L117" s="164" t="s">
        <v>314</v>
      </c>
      <c r="M117" s="166">
        <v>725.27</v>
      </c>
      <c r="N117" s="172" t="s">
        <v>999</v>
      </c>
      <c r="O117" s="164">
        <v>24</v>
      </c>
      <c r="P117" s="164">
        <v>11</v>
      </c>
      <c r="Q117" s="164"/>
      <c r="R117" s="164">
        <v>4</v>
      </c>
      <c r="S117" s="164"/>
      <c r="T117" s="164"/>
      <c r="U117" s="164"/>
      <c r="V117" s="172"/>
      <c r="W117" s="172"/>
      <c r="X117" s="172"/>
      <c r="Y117" s="164" t="s">
        <v>40</v>
      </c>
      <c r="Z117" s="164"/>
      <c r="AA117" s="164"/>
      <c r="AB117" s="164"/>
      <c r="AC117" s="164"/>
      <c r="AD117" s="179"/>
      <c r="AE117" s="179"/>
      <c r="AF117" s="179"/>
      <c r="AG117" s="179"/>
      <c r="AH117" s="172" t="s">
        <v>40</v>
      </c>
      <c r="AI117" s="172"/>
      <c r="AJ117" s="180" t="s">
        <v>983</v>
      </c>
      <c r="AK117" s="180">
        <v>17</v>
      </c>
      <c r="AL117" s="181">
        <v>142.22496637239107</v>
      </c>
      <c r="AM117" s="182"/>
      <c r="AN117" s="183" t="s">
        <v>939</v>
      </c>
      <c r="AO117" s="165">
        <v>2021</v>
      </c>
      <c r="AP117" s="164" t="s">
        <v>335</v>
      </c>
      <c r="AQ117" s="165" t="s">
        <v>947</v>
      </c>
      <c r="AR117" s="164"/>
      <c r="AS117" s="164" t="s">
        <v>850</v>
      </c>
      <c r="AT117" s="164" t="s">
        <v>442</v>
      </c>
      <c r="AU117" s="184">
        <v>43840</v>
      </c>
      <c r="AV117" s="183" t="s">
        <v>553</v>
      </c>
      <c r="AW117" s="172"/>
      <c r="AX117" s="183" t="s">
        <v>706</v>
      </c>
      <c r="AY117" s="185" t="s">
        <v>945</v>
      </c>
      <c r="AZ117" s="185" t="s">
        <v>1041</v>
      </c>
      <c r="BA117" s="186" t="s">
        <v>40</v>
      </c>
      <c r="BB117" s="187"/>
      <c r="BC117" s="187"/>
      <c r="BD117" s="187"/>
      <c r="BE117" s="187"/>
      <c r="BF117" s="187"/>
      <c r="BG117" s="187"/>
      <c r="BH117" s="187">
        <f t="shared" si="27"/>
        <v>0</v>
      </c>
      <c r="BI117" s="188">
        <f t="shared" si="28"/>
        <v>0</v>
      </c>
      <c r="BJ117" s="177">
        <v>534854</v>
      </c>
      <c r="BK117" s="174">
        <f t="shared" si="24"/>
        <v>0</v>
      </c>
      <c r="BL117" s="174">
        <f t="shared" si="25"/>
        <v>539854</v>
      </c>
      <c r="BM117" s="174">
        <f t="shared" si="26"/>
        <v>534854</v>
      </c>
      <c r="BN117" s="174"/>
      <c r="BO117" s="176" t="s">
        <v>40</v>
      </c>
      <c r="BP117" s="174"/>
      <c r="BQ117" s="174"/>
      <c r="BR117" s="174"/>
      <c r="BS117" s="174"/>
      <c r="BT117" s="174">
        <v>0</v>
      </c>
      <c r="BU117" s="174">
        <v>0</v>
      </c>
      <c r="BV117" s="174"/>
      <c r="BW117" s="174"/>
      <c r="BX117" s="174">
        <v>0</v>
      </c>
      <c r="BY117" s="174"/>
      <c r="BZ117" s="174"/>
      <c r="CA117" s="174">
        <v>0</v>
      </c>
      <c r="CB117" s="174"/>
      <c r="CC117" s="177">
        <v>5000</v>
      </c>
      <c r="CD117" s="177">
        <v>42264</v>
      </c>
    </row>
    <row r="118" spans="1:83" ht="14.65" customHeight="1" x14ac:dyDescent="0.45">
      <c r="A118" s="38">
        <f t="shared" si="23"/>
        <v>604374</v>
      </c>
      <c r="B118" s="163">
        <v>5230</v>
      </c>
      <c r="C118" s="164" t="s">
        <v>180</v>
      </c>
      <c r="D118" s="165" t="s">
        <v>262</v>
      </c>
      <c r="E118" s="172"/>
      <c r="F118" s="172"/>
      <c r="G118" s="166">
        <v>2173.23</v>
      </c>
      <c r="H118" s="164" t="s">
        <v>270</v>
      </c>
      <c r="I118" s="178">
        <v>9.8571428571428577</v>
      </c>
      <c r="J118" s="164"/>
      <c r="K118" s="164"/>
      <c r="L118" s="164"/>
      <c r="M118" s="166"/>
      <c r="N118" s="172" t="s">
        <v>992</v>
      </c>
      <c r="O118" s="164">
        <v>6</v>
      </c>
      <c r="P118" s="164">
        <v>9</v>
      </c>
      <c r="Q118" s="164">
        <v>2</v>
      </c>
      <c r="R118" s="164"/>
      <c r="S118" s="164"/>
      <c r="T118" s="164"/>
      <c r="U118" s="164"/>
      <c r="V118" s="172"/>
      <c r="W118" s="172"/>
      <c r="X118" s="172"/>
      <c r="Y118" s="164" t="s">
        <v>40</v>
      </c>
      <c r="Z118" s="164" t="s">
        <v>40</v>
      </c>
      <c r="AA118" s="164"/>
      <c r="AB118" s="164"/>
      <c r="AC118" s="164" t="s">
        <v>1023</v>
      </c>
      <c r="AD118" s="179"/>
      <c r="AE118" s="179"/>
      <c r="AF118" s="179"/>
      <c r="AG118" s="179" t="s">
        <v>56</v>
      </c>
      <c r="AH118" s="165" t="s">
        <v>40</v>
      </c>
      <c r="AI118" s="172"/>
      <c r="AJ118" s="169" t="s">
        <v>983</v>
      </c>
      <c r="AK118" s="165">
        <v>10</v>
      </c>
      <c r="AL118" s="189">
        <v>141.86456758780085</v>
      </c>
      <c r="AM118" s="182"/>
      <c r="AN118" s="183" t="s">
        <v>941</v>
      </c>
      <c r="AO118" s="165">
        <v>2021</v>
      </c>
      <c r="AP118" s="164" t="s">
        <v>365</v>
      </c>
      <c r="AQ118" s="165" t="s">
        <v>979</v>
      </c>
      <c r="AR118" s="164"/>
      <c r="AS118" s="164" t="s">
        <v>880</v>
      </c>
      <c r="AT118" s="164" t="s">
        <v>472</v>
      </c>
      <c r="AU118" s="184">
        <v>43839</v>
      </c>
      <c r="AV118" s="183" t="s">
        <v>603</v>
      </c>
      <c r="AW118" s="172"/>
      <c r="AX118" s="183" t="s">
        <v>755</v>
      </c>
      <c r="AY118" s="185" t="s">
        <v>945</v>
      </c>
      <c r="AZ118" s="185" t="s">
        <v>1041</v>
      </c>
      <c r="BA118" s="186" t="s">
        <v>40</v>
      </c>
      <c r="BB118" s="187"/>
      <c r="BC118" s="187"/>
      <c r="BD118" s="187"/>
      <c r="BE118" s="187"/>
      <c r="BF118" s="187"/>
      <c r="BG118" s="187"/>
      <c r="BH118" s="187">
        <f t="shared" si="27"/>
        <v>0</v>
      </c>
      <c r="BI118" s="188">
        <f t="shared" si="28"/>
        <v>0</v>
      </c>
      <c r="BJ118" s="177">
        <v>604374</v>
      </c>
      <c r="BK118" s="174">
        <f t="shared" si="24"/>
        <v>0</v>
      </c>
      <c r="BL118" s="174">
        <f t="shared" si="25"/>
        <v>788184</v>
      </c>
      <c r="BM118" s="174">
        <f t="shared" si="26"/>
        <v>604374</v>
      </c>
      <c r="BN118" s="174"/>
      <c r="BO118" s="176" t="s">
        <v>40</v>
      </c>
      <c r="BP118" s="174"/>
      <c r="BQ118" s="174"/>
      <c r="BR118" s="174"/>
      <c r="BS118" s="174"/>
      <c r="BT118" s="174">
        <v>0</v>
      </c>
      <c r="BU118" s="174">
        <v>0</v>
      </c>
      <c r="BV118" s="174"/>
      <c r="BW118" s="174"/>
      <c r="BX118" s="174">
        <v>0</v>
      </c>
      <c r="BY118" s="174"/>
      <c r="BZ118" s="174"/>
      <c r="CA118" s="174">
        <v>0</v>
      </c>
      <c r="CB118" s="174"/>
      <c r="CC118" s="177">
        <v>183810</v>
      </c>
      <c r="CD118" s="177">
        <v>20000</v>
      </c>
    </row>
    <row r="119" spans="1:83" ht="14.65" customHeight="1" x14ac:dyDescent="0.45">
      <c r="A119" s="38">
        <f t="shared" si="23"/>
        <v>117429</v>
      </c>
      <c r="B119" s="163">
        <v>5160</v>
      </c>
      <c r="C119" s="164" t="s">
        <v>140</v>
      </c>
      <c r="D119" s="165" t="s">
        <v>262</v>
      </c>
      <c r="E119" s="172"/>
      <c r="F119" s="172"/>
      <c r="G119" s="166">
        <v>755.4704168123302</v>
      </c>
      <c r="H119" s="164" t="s">
        <v>273</v>
      </c>
      <c r="I119" s="178">
        <v>8.4444444444444446</v>
      </c>
      <c r="J119" s="164">
        <v>1</v>
      </c>
      <c r="K119" s="164"/>
      <c r="L119" s="164"/>
      <c r="M119" s="166"/>
      <c r="N119" s="172" t="s">
        <v>991</v>
      </c>
      <c r="O119" s="164">
        <v>22</v>
      </c>
      <c r="P119" s="164"/>
      <c r="Q119" s="164"/>
      <c r="R119" s="164">
        <v>2</v>
      </c>
      <c r="S119" s="164"/>
      <c r="T119" s="164"/>
      <c r="U119" s="164"/>
      <c r="V119" s="172"/>
      <c r="W119" s="172"/>
      <c r="X119" s="172"/>
      <c r="Y119" s="164" t="s">
        <v>40</v>
      </c>
      <c r="Z119" s="164" t="s">
        <v>40</v>
      </c>
      <c r="AA119" s="164" t="s">
        <v>40</v>
      </c>
      <c r="AB119" s="164"/>
      <c r="AC119" s="164"/>
      <c r="AD119" s="179"/>
      <c r="AE119" s="179"/>
      <c r="AF119" s="179"/>
      <c r="AG119" s="179" t="s">
        <v>56</v>
      </c>
      <c r="AH119" s="172" t="s">
        <v>40</v>
      </c>
      <c r="AI119" s="172"/>
      <c r="AJ119" s="191" t="s">
        <v>983</v>
      </c>
      <c r="AK119" s="165">
        <v>14</v>
      </c>
      <c r="AL119" s="166">
        <v>141.78299018750997</v>
      </c>
      <c r="AM119" s="182"/>
      <c r="AN119" s="183" t="s">
        <v>942</v>
      </c>
      <c r="AO119" s="165">
        <v>2021</v>
      </c>
      <c r="AP119" s="164" t="s">
        <v>342</v>
      </c>
      <c r="AQ119" s="165" t="s">
        <v>1051</v>
      </c>
      <c r="AR119" s="164" t="s">
        <v>859</v>
      </c>
      <c r="AS119" s="164" t="s">
        <v>860</v>
      </c>
      <c r="AT119" s="164" t="s">
        <v>449</v>
      </c>
      <c r="AU119" s="184">
        <v>43840</v>
      </c>
      <c r="AV119" s="183" t="s">
        <v>563</v>
      </c>
      <c r="AW119" s="172" t="s">
        <v>40</v>
      </c>
      <c r="AX119" s="183" t="s">
        <v>716</v>
      </c>
      <c r="AY119" s="185" t="s">
        <v>945</v>
      </c>
      <c r="AZ119" s="185" t="s">
        <v>1041</v>
      </c>
      <c r="BA119" s="186" t="s">
        <v>40</v>
      </c>
      <c r="BB119" s="187"/>
      <c r="BC119" s="187"/>
      <c r="BD119" s="187"/>
      <c r="BE119" s="187"/>
      <c r="BF119" s="187"/>
      <c r="BG119" s="187"/>
      <c r="BH119" s="187">
        <f t="shared" si="27"/>
        <v>0</v>
      </c>
      <c r="BI119" s="188">
        <f t="shared" si="28"/>
        <v>0</v>
      </c>
      <c r="BJ119" s="177">
        <v>117429</v>
      </c>
      <c r="BK119" s="174">
        <f t="shared" si="24"/>
        <v>0</v>
      </c>
      <c r="BL119" s="174">
        <f t="shared" si="25"/>
        <v>176899</v>
      </c>
      <c r="BM119" s="174">
        <f t="shared" si="26"/>
        <v>117429</v>
      </c>
      <c r="BN119" s="174"/>
      <c r="BO119" s="176" t="s">
        <v>40</v>
      </c>
      <c r="BP119" s="174"/>
      <c r="BQ119" s="174"/>
      <c r="BR119" s="174"/>
      <c r="BS119" s="174"/>
      <c r="BT119" s="174">
        <v>0</v>
      </c>
      <c r="BU119" s="174">
        <v>0</v>
      </c>
      <c r="BV119" s="174"/>
      <c r="BW119" s="174"/>
      <c r="BX119" s="174">
        <v>0</v>
      </c>
      <c r="BY119" s="174"/>
      <c r="BZ119" s="174"/>
      <c r="CA119" s="174">
        <v>0</v>
      </c>
      <c r="CB119" s="174"/>
      <c r="CC119" s="177">
        <v>59470</v>
      </c>
      <c r="CD119" s="177">
        <v>9000</v>
      </c>
    </row>
    <row r="120" spans="1:83" ht="14.65" customHeight="1" x14ac:dyDescent="0.45">
      <c r="A120" s="38">
        <f t="shared" si="23"/>
        <v>765975</v>
      </c>
      <c r="B120" s="163">
        <v>4898</v>
      </c>
      <c r="C120" s="164" t="s">
        <v>132</v>
      </c>
      <c r="D120" s="165" t="s">
        <v>262</v>
      </c>
      <c r="E120" s="172"/>
      <c r="F120" s="172"/>
      <c r="G120" s="166">
        <v>2253.7184802044476</v>
      </c>
      <c r="H120" s="164" t="s">
        <v>268</v>
      </c>
      <c r="I120" s="178">
        <v>8.6363636363636367</v>
      </c>
      <c r="J120" s="164" t="s">
        <v>957</v>
      </c>
      <c r="K120" s="164" t="s">
        <v>40</v>
      </c>
      <c r="L120" s="164" t="s">
        <v>314</v>
      </c>
      <c r="M120" s="166">
        <v>2253.79</v>
      </c>
      <c r="N120" s="165" t="s">
        <v>999</v>
      </c>
      <c r="O120" s="164">
        <v>45</v>
      </c>
      <c r="P120" s="164">
        <v>5</v>
      </c>
      <c r="Q120" s="164"/>
      <c r="R120" s="164">
        <v>3</v>
      </c>
      <c r="S120" s="164"/>
      <c r="T120" s="164"/>
      <c r="U120" s="164"/>
      <c r="V120" s="172"/>
      <c r="W120" s="172"/>
      <c r="X120" s="172"/>
      <c r="Y120" s="164" t="s">
        <v>40</v>
      </c>
      <c r="Z120" s="164"/>
      <c r="AA120" s="164"/>
      <c r="AB120" s="164"/>
      <c r="AC120" s="164"/>
      <c r="AD120" s="179"/>
      <c r="AE120" s="179"/>
      <c r="AF120" s="179"/>
      <c r="AG120" s="179" t="s">
        <v>56</v>
      </c>
      <c r="AH120" s="172"/>
      <c r="AI120" s="172"/>
      <c r="AJ120" s="180" t="s">
        <v>983</v>
      </c>
      <c r="AK120" s="180">
        <v>19</v>
      </c>
      <c r="AL120" s="181">
        <v>141.2431481905729</v>
      </c>
      <c r="AM120" s="182"/>
      <c r="AN120" s="183" t="s">
        <v>939</v>
      </c>
      <c r="AO120" s="165">
        <v>2021</v>
      </c>
      <c r="AP120" s="164" t="s">
        <v>337</v>
      </c>
      <c r="AQ120" s="165" t="s">
        <v>947</v>
      </c>
      <c r="AR120" s="164"/>
      <c r="AS120" s="164" t="s">
        <v>852</v>
      </c>
      <c r="AT120" s="164" t="s">
        <v>444</v>
      </c>
      <c r="AU120" s="184">
        <v>43839</v>
      </c>
      <c r="AV120" s="183" t="s">
        <v>555</v>
      </c>
      <c r="AW120" s="172" t="s">
        <v>40</v>
      </c>
      <c r="AX120" s="183" t="s">
        <v>708</v>
      </c>
      <c r="AY120" s="185" t="s">
        <v>945</v>
      </c>
      <c r="AZ120" s="185" t="s">
        <v>1041</v>
      </c>
      <c r="BA120" s="186" t="s">
        <v>40</v>
      </c>
      <c r="BB120" s="187"/>
      <c r="BC120" s="187"/>
      <c r="BD120" s="187"/>
      <c r="BE120" s="187"/>
      <c r="BF120" s="187"/>
      <c r="BG120" s="187"/>
      <c r="BH120" s="187">
        <f t="shared" si="27"/>
        <v>0</v>
      </c>
      <c r="BI120" s="188">
        <f t="shared" si="28"/>
        <v>0</v>
      </c>
      <c r="BJ120" s="177">
        <v>785975</v>
      </c>
      <c r="BK120" s="174">
        <f t="shared" si="24"/>
        <v>0</v>
      </c>
      <c r="BL120" s="174">
        <f t="shared" si="25"/>
        <v>790975</v>
      </c>
      <c r="BM120" s="174">
        <f t="shared" si="26"/>
        <v>765975</v>
      </c>
      <c r="BN120" s="174"/>
      <c r="BO120" s="176" t="s">
        <v>40</v>
      </c>
      <c r="BP120" s="174"/>
      <c r="BQ120" s="174"/>
      <c r="BR120" s="174"/>
      <c r="BS120" s="174"/>
      <c r="BT120" s="174">
        <v>0</v>
      </c>
      <c r="BU120" s="174">
        <v>0</v>
      </c>
      <c r="BV120" s="174"/>
      <c r="BW120" s="174"/>
      <c r="BX120" s="174">
        <v>0</v>
      </c>
      <c r="BY120" s="174"/>
      <c r="BZ120" s="174"/>
      <c r="CA120" s="174">
        <v>0</v>
      </c>
      <c r="CB120" s="174">
        <v>0</v>
      </c>
      <c r="CC120" s="177">
        <v>5000</v>
      </c>
      <c r="CD120" s="177">
        <v>10000</v>
      </c>
      <c r="CE120" s="20">
        <v>20000</v>
      </c>
    </row>
    <row r="121" spans="1:83" ht="14.65" customHeight="1" x14ac:dyDescent="0.45">
      <c r="A121" s="38">
        <f t="shared" si="23"/>
        <v>7287</v>
      </c>
      <c r="B121" s="163">
        <v>5276</v>
      </c>
      <c r="C121" s="164" t="s">
        <v>207</v>
      </c>
      <c r="D121" s="165" t="s">
        <v>262</v>
      </c>
      <c r="E121" s="172"/>
      <c r="F121" s="172"/>
      <c r="G121" s="166">
        <v>8.3886117371905122</v>
      </c>
      <c r="H121" s="164" t="s">
        <v>303</v>
      </c>
      <c r="I121" s="178">
        <v>5.666666666666667</v>
      </c>
      <c r="J121" s="164"/>
      <c r="K121" s="164"/>
      <c r="L121" s="164"/>
      <c r="M121" s="166"/>
      <c r="N121" s="165" t="s">
        <v>996</v>
      </c>
      <c r="O121" s="164">
        <v>20</v>
      </c>
      <c r="P121" s="164"/>
      <c r="Q121" s="164">
        <v>5</v>
      </c>
      <c r="R121" s="164"/>
      <c r="S121" s="164"/>
      <c r="T121" s="164"/>
      <c r="U121" s="164"/>
      <c r="V121" s="172"/>
      <c r="W121" s="172"/>
      <c r="X121" s="172"/>
      <c r="Y121" s="164" t="s">
        <v>40</v>
      </c>
      <c r="Z121" s="164"/>
      <c r="AA121" s="164"/>
      <c r="AB121" s="164"/>
      <c r="AC121" s="164"/>
      <c r="AD121" s="179"/>
      <c r="AE121" s="179"/>
      <c r="AF121" s="179"/>
      <c r="AG121" s="179"/>
      <c r="AH121" s="165" t="s">
        <v>40</v>
      </c>
      <c r="AI121" s="172"/>
      <c r="AJ121" s="191" t="s">
        <v>983</v>
      </c>
      <c r="AK121" s="165">
        <v>15</v>
      </c>
      <c r="AL121" s="166">
        <v>139.33854574306551</v>
      </c>
      <c r="AM121" s="182"/>
      <c r="AN121" s="183" t="s">
        <v>942</v>
      </c>
      <c r="AO121" s="165">
        <v>2021</v>
      </c>
      <c r="AP121" s="164" t="s">
        <v>349</v>
      </c>
      <c r="AQ121" s="165" t="s">
        <v>1051</v>
      </c>
      <c r="AR121" s="164" t="s">
        <v>866</v>
      </c>
      <c r="AS121" s="164">
        <v>3859857526</v>
      </c>
      <c r="AT121" s="164" t="s">
        <v>456</v>
      </c>
      <c r="AU121" s="184">
        <v>43839</v>
      </c>
      <c r="AV121" s="183" t="s">
        <v>630</v>
      </c>
      <c r="AW121" s="172"/>
      <c r="AX121" s="183" t="s">
        <v>782</v>
      </c>
      <c r="AY121" s="185" t="s">
        <v>948</v>
      </c>
      <c r="AZ121" s="185" t="s">
        <v>1041</v>
      </c>
      <c r="BA121" s="186" t="s">
        <v>40</v>
      </c>
      <c r="BB121" s="187"/>
      <c r="BC121" s="187"/>
      <c r="BD121" s="187"/>
      <c r="BE121" s="187"/>
      <c r="BF121" s="187"/>
      <c r="BG121" s="187"/>
      <c r="BH121" s="187">
        <f t="shared" si="27"/>
        <v>0</v>
      </c>
      <c r="BI121" s="188">
        <f t="shared" si="28"/>
        <v>0</v>
      </c>
      <c r="BJ121" s="177">
        <v>7287</v>
      </c>
      <c r="BK121" s="174">
        <f t="shared" si="24"/>
        <v>0</v>
      </c>
      <c r="BL121" s="174">
        <f t="shared" si="25"/>
        <v>7287</v>
      </c>
      <c r="BM121" s="174">
        <f t="shared" si="26"/>
        <v>7287</v>
      </c>
      <c r="BN121" s="174"/>
      <c r="BO121" s="176" t="s">
        <v>40</v>
      </c>
      <c r="BP121" s="174"/>
      <c r="BQ121" s="174"/>
      <c r="BR121" s="174"/>
      <c r="BS121" s="174"/>
      <c r="BT121" s="174">
        <v>0</v>
      </c>
      <c r="BU121" s="174">
        <v>0</v>
      </c>
      <c r="BV121" s="174"/>
      <c r="BW121" s="174"/>
      <c r="BX121" s="174">
        <v>0</v>
      </c>
      <c r="BY121" s="174"/>
      <c r="BZ121" s="174"/>
      <c r="CA121" s="174">
        <v>0</v>
      </c>
      <c r="CB121" s="174"/>
      <c r="CC121" s="177">
        <v>0</v>
      </c>
      <c r="CD121" s="177">
        <v>5300</v>
      </c>
    </row>
    <row r="122" spans="1:83" ht="14.65" customHeight="1" x14ac:dyDescent="0.45">
      <c r="A122" s="38">
        <f t="shared" si="23"/>
        <v>104200</v>
      </c>
      <c r="B122" s="163">
        <v>5213</v>
      </c>
      <c r="C122" s="164" t="s">
        <v>169</v>
      </c>
      <c r="D122" s="165" t="s">
        <v>262</v>
      </c>
      <c r="E122" s="172"/>
      <c r="F122" s="172"/>
      <c r="G122" s="166">
        <v>83.968487288589074</v>
      </c>
      <c r="H122" s="164" t="s">
        <v>267</v>
      </c>
      <c r="I122" s="178">
        <v>5.3636363636363633</v>
      </c>
      <c r="J122" s="164"/>
      <c r="K122" s="164" t="s">
        <v>40</v>
      </c>
      <c r="L122" s="164" t="s">
        <v>315</v>
      </c>
      <c r="M122" s="166">
        <v>83.97</v>
      </c>
      <c r="N122" s="172" t="s">
        <v>988</v>
      </c>
      <c r="O122" s="164">
        <v>60</v>
      </c>
      <c r="P122" s="164"/>
      <c r="Q122" s="164"/>
      <c r="R122" s="164"/>
      <c r="S122" s="164"/>
      <c r="T122" s="164"/>
      <c r="U122" s="164"/>
      <c r="V122" s="172"/>
      <c r="W122" s="172"/>
      <c r="X122" s="172"/>
      <c r="Y122" s="164" t="s">
        <v>40</v>
      </c>
      <c r="Z122" s="164" t="s">
        <v>40</v>
      </c>
      <c r="AA122" s="164"/>
      <c r="AB122" s="164"/>
      <c r="AC122" s="164"/>
      <c r="AD122" s="179"/>
      <c r="AE122" s="179"/>
      <c r="AF122" s="179" t="s">
        <v>56</v>
      </c>
      <c r="AG122" s="179"/>
      <c r="AH122" s="172"/>
      <c r="AI122" s="172"/>
      <c r="AJ122" s="180" t="s">
        <v>983</v>
      </c>
      <c r="AK122" s="180">
        <v>22</v>
      </c>
      <c r="AL122" s="181">
        <v>139.134057281482</v>
      </c>
      <c r="AM122" s="182"/>
      <c r="AN122" s="183" t="s">
        <v>939</v>
      </c>
      <c r="AO122" s="165">
        <v>2021</v>
      </c>
      <c r="AP122" s="164" t="s">
        <v>363</v>
      </c>
      <c r="AQ122" s="165" t="s">
        <v>1051</v>
      </c>
      <c r="AR122" s="164" t="s">
        <v>877</v>
      </c>
      <c r="AS122" s="164" t="s">
        <v>878</v>
      </c>
      <c r="AT122" s="164" t="s">
        <v>470</v>
      </c>
      <c r="AU122" s="184">
        <v>43839</v>
      </c>
      <c r="AV122" s="183" t="s">
        <v>592</v>
      </c>
      <c r="AW122" s="172" t="s">
        <v>40</v>
      </c>
      <c r="AX122" s="183" t="s">
        <v>745</v>
      </c>
      <c r="AY122" s="185" t="s">
        <v>945</v>
      </c>
      <c r="AZ122" s="185" t="s">
        <v>1041</v>
      </c>
      <c r="BA122" s="186" t="s">
        <v>40</v>
      </c>
      <c r="BB122" s="187"/>
      <c r="BC122" s="187"/>
      <c r="BD122" s="187"/>
      <c r="BE122" s="187"/>
      <c r="BF122" s="187"/>
      <c r="BG122" s="187"/>
      <c r="BH122" s="187">
        <f t="shared" si="27"/>
        <v>0</v>
      </c>
      <c r="BI122" s="188">
        <f t="shared" si="28"/>
        <v>0</v>
      </c>
      <c r="BJ122" s="177">
        <v>104200</v>
      </c>
      <c r="BK122" s="174">
        <f t="shared" si="24"/>
        <v>0</v>
      </c>
      <c r="BL122" s="174">
        <f t="shared" si="25"/>
        <v>116200</v>
      </c>
      <c r="BM122" s="174">
        <f t="shared" si="26"/>
        <v>104200</v>
      </c>
      <c r="BN122" s="174"/>
      <c r="BO122" s="176" t="s">
        <v>40</v>
      </c>
      <c r="BP122" s="174"/>
      <c r="BQ122" s="174"/>
      <c r="BR122" s="174"/>
      <c r="BS122" s="174"/>
      <c r="BT122" s="174">
        <v>0</v>
      </c>
      <c r="BU122" s="174">
        <v>0</v>
      </c>
      <c r="BV122" s="174"/>
      <c r="BW122" s="174"/>
      <c r="BX122" s="174">
        <v>0</v>
      </c>
      <c r="BY122" s="174"/>
      <c r="BZ122" s="174">
        <v>0</v>
      </c>
      <c r="CA122" s="174">
        <v>0</v>
      </c>
      <c r="CB122" s="174"/>
      <c r="CC122" s="177">
        <v>12000</v>
      </c>
      <c r="CD122" s="177">
        <v>12500</v>
      </c>
    </row>
    <row r="123" spans="1:83" ht="14.65" customHeight="1" x14ac:dyDescent="0.45">
      <c r="A123" s="38">
        <f t="shared" si="23"/>
        <v>404522</v>
      </c>
      <c r="B123" s="163">
        <v>5204</v>
      </c>
      <c r="C123" s="164" t="s">
        <v>161</v>
      </c>
      <c r="D123" s="165" t="s">
        <v>262</v>
      </c>
      <c r="E123" s="172"/>
      <c r="F123" s="172"/>
      <c r="G123" s="166">
        <v>3094.4673796161455</v>
      </c>
      <c r="H123" s="164" t="s">
        <v>266</v>
      </c>
      <c r="I123" s="178">
        <v>8.0909090909090917</v>
      </c>
      <c r="J123" s="164"/>
      <c r="K123" s="164"/>
      <c r="L123" s="164"/>
      <c r="M123" s="166"/>
      <c r="N123" s="172" t="s">
        <v>992</v>
      </c>
      <c r="O123" s="164">
        <v>16</v>
      </c>
      <c r="P123" s="164">
        <v>34</v>
      </c>
      <c r="Q123" s="164">
        <v>8</v>
      </c>
      <c r="R123" s="164"/>
      <c r="S123" s="164"/>
      <c r="T123" s="164"/>
      <c r="U123" s="164"/>
      <c r="V123" s="172"/>
      <c r="W123" s="172"/>
      <c r="X123" s="172"/>
      <c r="Y123" s="164" t="s">
        <v>40</v>
      </c>
      <c r="Z123" s="164"/>
      <c r="AA123" s="164"/>
      <c r="AB123" s="164"/>
      <c r="AC123" s="164" t="s">
        <v>1023</v>
      </c>
      <c r="AD123" s="179"/>
      <c r="AE123" s="179"/>
      <c r="AF123" s="179"/>
      <c r="AG123" s="179"/>
      <c r="AH123" s="172"/>
      <c r="AI123" s="172"/>
      <c r="AJ123" s="180" t="s">
        <v>983</v>
      </c>
      <c r="AK123" s="180">
        <v>23</v>
      </c>
      <c r="AL123" s="181">
        <v>139.05223909966381</v>
      </c>
      <c r="AM123" s="182"/>
      <c r="AN123" s="183" t="s">
        <v>939</v>
      </c>
      <c r="AO123" s="165">
        <v>2021</v>
      </c>
      <c r="AP123" s="164" t="s">
        <v>359</v>
      </c>
      <c r="AQ123" s="165" t="s">
        <v>979</v>
      </c>
      <c r="AR123" s="164"/>
      <c r="AS123" s="164">
        <v>4355903999</v>
      </c>
      <c r="AT123" s="164" t="s">
        <v>466</v>
      </c>
      <c r="AU123" s="184">
        <v>43840</v>
      </c>
      <c r="AV123" s="183" t="s">
        <v>584</v>
      </c>
      <c r="AW123" s="172"/>
      <c r="AX123" s="183" t="s">
        <v>737</v>
      </c>
      <c r="AY123" s="185" t="s">
        <v>948</v>
      </c>
      <c r="AZ123" s="185" t="s">
        <v>1041</v>
      </c>
      <c r="BA123" s="186" t="s">
        <v>40</v>
      </c>
      <c r="BB123" s="187"/>
      <c r="BC123" s="187"/>
      <c r="BD123" s="187"/>
      <c r="BE123" s="187"/>
      <c r="BF123" s="187"/>
      <c r="BG123" s="187"/>
      <c r="BH123" s="187">
        <f t="shared" si="27"/>
        <v>0</v>
      </c>
      <c r="BI123" s="188">
        <f t="shared" si="28"/>
        <v>0</v>
      </c>
      <c r="BJ123" s="177">
        <v>404522</v>
      </c>
      <c r="BK123" s="174">
        <f t="shared" si="24"/>
        <v>0</v>
      </c>
      <c r="BL123" s="174">
        <f t="shared" si="25"/>
        <v>404522</v>
      </c>
      <c r="BM123" s="174">
        <f t="shared" si="26"/>
        <v>404522</v>
      </c>
      <c r="BN123" s="174"/>
      <c r="BO123" s="176" t="s">
        <v>40</v>
      </c>
      <c r="BP123" s="174"/>
      <c r="BQ123" s="174"/>
      <c r="BR123" s="174"/>
      <c r="BS123" s="174"/>
      <c r="BT123" s="174">
        <v>0</v>
      </c>
      <c r="BU123" s="174">
        <v>0</v>
      </c>
      <c r="BV123" s="174"/>
      <c r="BW123" s="174"/>
      <c r="BX123" s="174">
        <v>0</v>
      </c>
      <c r="BY123" s="174"/>
      <c r="BZ123" s="174"/>
      <c r="CA123" s="174">
        <v>0</v>
      </c>
      <c r="CB123" s="174"/>
      <c r="CC123" s="177">
        <v>0</v>
      </c>
      <c r="CD123" s="177">
        <v>119580</v>
      </c>
    </row>
    <row r="124" spans="1:83" ht="14.65" customHeight="1" x14ac:dyDescent="0.45">
      <c r="A124" s="38">
        <f t="shared" si="23"/>
        <v>351250</v>
      </c>
      <c r="B124" s="163">
        <v>5219</v>
      </c>
      <c r="C124" s="164" t="s">
        <v>173</v>
      </c>
      <c r="D124" s="165" t="s">
        <v>262</v>
      </c>
      <c r="E124" s="172"/>
      <c r="F124" s="172"/>
      <c r="G124" s="166">
        <v>2152.2623339387151</v>
      </c>
      <c r="H124" s="164" t="s">
        <v>291</v>
      </c>
      <c r="I124" s="178">
        <v>6.8181818181818183</v>
      </c>
      <c r="J124" s="164"/>
      <c r="K124" s="164" t="s">
        <v>40</v>
      </c>
      <c r="L124" s="164" t="s">
        <v>322</v>
      </c>
      <c r="M124" s="166">
        <v>2152.2600000000002</v>
      </c>
      <c r="N124" s="165" t="s">
        <v>989</v>
      </c>
      <c r="O124" s="164">
        <v>4</v>
      </c>
      <c r="P124" s="164">
        <v>13</v>
      </c>
      <c r="Q124" s="164"/>
      <c r="R124" s="164"/>
      <c r="S124" s="164"/>
      <c r="T124" s="164"/>
      <c r="U124" s="164"/>
      <c r="V124" s="172"/>
      <c r="W124" s="172"/>
      <c r="X124" s="172"/>
      <c r="Y124" s="164" t="s">
        <v>40</v>
      </c>
      <c r="Z124" s="164" t="s">
        <v>40</v>
      </c>
      <c r="AA124" s="164"/>
      <c r="AB124" s="164"/>
      <c r="AC124" s="164" t="s">
        <v>1024</v>
      </c>
      <c r="AD124" s="179"/>
      <c r="AE124" s="179"/>
      <c r="AF124" s="179"/>
      <c r="AG124" s="179" t="s">
        <v>56</v>
      </c>
      <c r="AH124" s="172" t="s">
        <v>40</v>
      </c>
      <c r="AI124" s="172"/>
      <c r="AJ124" s="180" t="s">
        <v>983</v>
      </c>
      <c r="AK124" s="180">
        <v>26</v>
      </c>
      <c r="AL124" s="181">
        <v>137.45223909966381</v>
      </c>
      <c r="AM124" s="182"/>
      <c r="AN124" s="183" t="s">
        <v>939</v>
      </c>
      <c r="AO124" s="165">
        <v>2021</v>
      </c>
      <c r="AP124" s="164" t="s">
        <v>366</v>
      </c>
      <c r="AQ124" s="165" t="s">
        <v>979</v>
      </c>
      <c r="AR124" s="164"/>
      <c r="AS124" s="164" t="s">
        <v>881</v>
      </c>
      <c r="AT124" s="164" t="s">
        <v>473</v>
      </c>
      <c r="AU124" s="184">
        <v>43840</v>
      </c>
      <c r="AV124" s="183" t="s">
        <v>596</v>
      </c>
      <c r="AW124" s="172"/>
      <c r="AX124" s="183" t="s">
        <v>749</v>
      </c>
      <c r="AY124" s="185" t="s">
        <v>948</v>
      </c>
      <c r="AZ124" s="185" t="s">
        <v>1041</v>
      </c>
      <c r="BA124" s="186" t="s">
        <v>40</v>
      </c>
      <c r="BB124" s="187"/>
      <c r="BC124" s="187"/>
      <c r="BD124" s="187"/>
      <c r="BE124" s="187"/>
      <c r="BF124" s="187"/>
      <c r="BG124" s="187"/>
      <c r="BH124" s="187">
        <f t="shared" si="27"/>
        <v>0</v>
      </c>
      <c r="BI124" s="188">
        <f t="shared" si="28"/>
        <v>0</v>
      </c>
      <c r="BJ124" s="177">
        <v>351250</v>
      </c>
      <c r="BK124" s="174">
        <f t="shared" si="24"/>
        <v>0</v>
      </c>
      <c r="BL124" s="174">
        <f t="shared" si="25"/>
        <v>351250</v>
      </c>
      <c r="BM124" s="174">
        <f t="shared" si="26"/>
        <v>351250</v>
      </c>
      <c r="BN124" s="174"/>
      <c r="BO124" s="176" t="s">
        <v>40</v>
      </c>
      <c r="BP124" s="174"/>
      <c r="BQ124" s="174"/>
      <c r="BR124" s="174"/>
      <c r="BS124" s="174"/>
      <c r="BT124" s="174">
        <v>0</v>
      </c>
      <c r="BU124" s="174">
        <v>0</v>
      </c>
      <c r="BV124" s="174"/>
      <c r="BW124" s="174"/>
      <c r="BX124" s="174">
        <v>0</v>
      </c>
      <c r="BY124" s="174"/>
      <c r="BZ124" s="174"/>
      <c r="CA124" s="174">
        <v>0</v>
      </c>
      <c r="CB124" s="174"/>
      <c r="CC124" s="177">
        <v>0</v>
      </c>
      <c r="CD124" s="177">
        <v>153650</v>
      </c>
    </row>
    <row r="125" spans="1:83" ht="14.65" customHeight="1" x14ac:dyDescent="0.45">
      <c r="A125" s="38">
        <f t="shared" si="23"/>
        <v>410343.58</v>
      </c>
      <c r="B125" s="163">
        <v>5211</v>
      </c>
      <c r="C125" s="164" t="s">
        <v>167</v>
      </c>
      <c r="D125" s="165" t="s">
        <v>262</v>
      </c>
      <c r="E125" s="172"/>
      <c r="F125" s="172"/>
      <c r="G125" s="166">
        <v>0</v>
      </c>
      <c r="H125" s="164"/>
      <c r="I125" s="178">
        <v>8.4444444444444446</v>
      </c>
      <c r="J125" s="164"/>
      <c r="K125" s="164" t="s">
        <v>40</v>
      </c>
      <c r="L125" s="164" t="s">
        <v>964</v>
      </c>
      <c r="M125" s="166"/>
      <c r="N125" s="172" t="s">
        <v>988</v>
      </c>
      <c r="O125" s="164">
        <v>10</v>
      </c>
      <c r="P125" s="164"/>
      <c r="Q125" s="164"/>
      <c r="R125" s="164"/>
      <c r="S125" s="164"/>
      <c r="T125" s="164"/>
      <c r="U125" s="164"/>
      <c r="V125" s="172"/>
      <c r="W125" s="172"/>
      <c r="X125" s="172"/>
      <c r="Y125" s="164" t="s">
        <v>40</v>
      </c>
      <c r="Z125" s="164" t="s">
        <v>40</v>
      </c>
      <c r="AA125" s="164"/>
      <c r="AB125" s="164"/>
      <c r="AC125" s="164"/>
      <c r="AD125" s="179"/>
      <c r="AE125" s="179"/>
      <c r="AF125" s="179"/>
      <c r="AG125" s="179" t="s">
        <v>1005</v>
      </c>
      <c r="AH125" s="172" t="s">
        <v>40</v>
      </c>
      <c r="AI125" s="172"/>
      <c r="AJ125" s="191" t="s">
        <v>983</v>
      </c>
      <c r="AK125" s="165">
        <v>16</v>
      </c>
      <c r="AL125" s="166">
        <v>137.11632352084328</v>
      </c>
      <c r="AM125" s="182"/>
      <c r="AN125" s="183" t="s">
        <v>942</v>
      </c>
      <c r="AO125" s="165">
        <v>2021</v>
      </c>
      <c r="AP125" s="164" t="s">
        <v>353</v>
      </c>
      <c r="AQ125" s="165" t="s">
        <v>1051</v>
      </c>
      <c r="AR125" s="164" t="s">
        <v>870</v>
      </c>
      <c r="AS125" s="164" t="s">
        <v>871</v>
      </c>
      <c r="AT125" s="164" t="s">
        <v>460</v>
      </c>
      <c r="AU125" s="184">
        <v>43841</v>
      </c>
      <c r="AV125" s="183" t="s">
        <v>590</v>
      </c>
      <c r="AW125" s="172" t="s">
        <v>40</v>
      </c>
      <c r="AX125" s="183" t="s">
        <v>743</v>
      </c>
      <c r="AY125" s="185" t="s">
        <v>945</v>
      </c>
      <c r="AZ125" s="185" t="s">
        <v>1040</v>
      </c>
      <c r="BA125" s="186" t="s">
        <v>40</v>
      </c>
      <c r="BB125" s="187"/>
      <c r="BC125" s="187"/>
      <c r="BD125" s="187"/>
      <c r="BE125" s="187"/>
      <c r="BF125" s="187"/>
      <c r="BG125" s="187"/>
      <c r="BH125" s="187">
        <f t="shared" si="27"/>
        <v>0</v>
      </c>
      <c r="BI125" s="188">
        <f t="shared" si="28"/>
        <v>0</v>
      </c>
      <c r="BJ125" s="177">
        <v>410343.58</v>
      </c>
      <c r="BK125" s="174">
        <f t="shared" si="24"/>
        <v>0</v>
      </c>
      <c r="BL125" s="174">
        <f t="shared" si="25"/>
        <v>832167.67</v>
      </c>
      <c r="BM125" s="174">
        <f t="shared" si="26"/>
        <v>410343.58</v>
      </c>
      <c r="BN125" s="174"/>
      <c r="BO125" s="176" t="s">
        <v>40</v>
      </c>
      <c r="BP125" s="174"/>
      <c r="BQ125" s="174"/>
      <c r="BR125" s="174"/>
      <c r="BS125" s="174"/>
      <c r="BT125" s="174">
        <v>0</v>
      </c>
      <c r="BU125" s="174">
        <v>0</v>
      </c>
      <c r="BV125" s="174"/>
      <c r="BW125" s="174"/>
      <c r="BX125" s="174">
        <v>0</v>
      </c>
      <c r="BY125" s="174"/>
      <c r="BZ125" s="174"/>
      <c r="CA125" s="174">
        <v>0</v>
      </c>
      <c r="CB125" s="174"/>
      <c r="CC125" s="177">
        <v>421824.09</v>
      </c>
      <c r="CD125" s="177">
        <v>0</v>
      </c>
    </row>
    <row r="126" spans="1:83" ht="14.65" customHeight="1" x14ac:dyDescent="0.45">
      <c r="A126" s="38">
        <f t="shared" si="23"/>
        <v>69125</v>
      </c>
      <c r="B126" s="163">
        <v>4576</v>
      </c>
      <c r="C126" s="164" t="s">
        <v>122</v>
      </c>
      <c r="D126" s="165" t="s">
        <v>262</v>
      </c>
      <c r="E126" s="172"/>
      <c r="F126" s="172"/>
      <c r="G126" s="166">
        <v>1749.34</v>
      </c>
      <c r="H126" s="164" t="s">
        <v>268</v>
      </c>
      <c r="I126" s="178">
        <v>6.4545454545454541</v>
      </c>
      <c r="J126" s="164"/>
      <c r="K126" s="164" t="s">
        <v>40</v>
      </c>
      <c r="L126" s="164" t="s">
        <v>314</v>
      </c>
      <c r="M126" s="166">
        <v>1749.34</v>
      </c>
      <c r="N126" s="165" t="s">
        <v>989</v>
      </c>
      <c r="O126" s="164">
        <v>41</v>
      </c>
      <c r="P126" s="164">
        <v>31</v>
      </c>
      <c r="Q126" s="164"/>
      <c r="R126" s="164"/>
      <c r="S126" s="164"/>
      <c r="T126" s="164"/>
      <c r="U126" s="164"/>
      <c r="V126" s="172"/>
      <c r="W126" s="172"/>
      <c r="X126" s="172"/>
      <c r="Y126" s="164" t="s">
        <v>40</v>
      </c>
      <c r="Z126" s="164" t="s">
        <v>40</v>
      </c>
      <c r="AA126" s="164" t="s">
        <v>40</v>
      </c>
      <c r="AB126" s="164"/>
      <c r="AC126" s="164"/>
      <c r="AD126" s="179"/>
      <c r="AE126" s="179"/>
      <c r="AF126" s="179"/>
      <c r="AG126" s="179" t="s">
        <v>1010</v>
      </c>
      <c r="AH126" s="172"/>
      <c r="AI126" s="172"/>
      <c r="AJ126" s="180" t="s">
        <v>983</v>
      </c>
      <c r="AK126" s="180">
        <v>27</v>
      </c>
      <c r="AL126" s="181">
        <v>136.59769364511834</v>
      </c>
      <c r="AM126" s="182"/>
      <c r="AN126" s="183" t="s">
        <v>939</v>
      </c>
      <c r="AO126" s="165">
        <v>2021</v>
      </c>
      <c r="AP126" s="164" t="s">
        <v>328</v>
      </c>
      <c r="AQ126" s="165" t="s">
        <v>1051</v>
      </c>
      <c r="AR126" s="164" t="s">
        <v>840</v>
      </c>
      <c r="AS126" s="164" t="s">
        <v>841</v>
      </c>
      <c r="AT126" s="164" t="s">
        <v>435</v>
      </c>
      <c r="AU126" s="184">
        <v>43818</v>
      </c>
      <c r="AV126" s="183" t="s">
        <v>544</v>
      </c>
      <c r="AW126" s="172"/>
      <c r="AX126" s="183" t="s">
        <v>697</v>
      </c>
      <c r="AY126" s="185" t="s">
        <v>948</v>
      </c>
      <c r="AZ126" s="185" t="s">
        <v>1041</v>
      </c>
      <c r="BA126" s="186" t="s">
        <v>40</v>
      </c>
      <c r="BB126" s="187"/>
      <c r="BC126" s="187"/>
      <c r="BD126" s="187"/>
      <c r="BE126" s="187"/>
      <c r="BF126" s="187"/>
      <c r="BG126" s="187"/>
      <c r="BH126" s="187">
        <f t="shared" si="27"/>
        <v>0</v>
      </c>
      <c r="BI126" s="188">
        <f t="shared" si="28"/>
        <v>0</v>
      </c>
      <c r="BJ126" s="177">
        <v>69125</v>
      </c>
      <c r="BK126" s="174">
        <f t="shared" si="24"/>
        <v>0</v>
      </c>
      <c r="BL126" s="174">
        <f t="shared" si="25"/>
        <v>140000</v>
      </c>
      <c r="BM126" s="174">
        <f t="shared" si="26"/>
        <v>69125</v>
      </c>
      <c r="BN126" s="174"/>
      <c r="BO126" s="176" t="s">
        <v>40</v>
      </c>
      <c r="BP126" s="174"/>
      <c r="BQ126" s="174"/>
      <c r="BR126" s="174"/>
      <c r="BS126" s="174"/>
      <c r="BT126" s="174">
        <v>0</v>
      </c>
      <c r="BU126" s="174">
        <v>0</v>
      </c>
      <c r="BV126" s="174"/>
      <c r="BW126" s="174"/>
      <c r="BX126" s="174">
        <v>0</v>
      </c>
      <c r="BY126" s="174"/>
      <c r="BZ126" s="174"/>
      <c r="CA126" s="174">
        <v>0</v>
      </c>
      <c r="CB126" s="174">
        <v>0</v>
      </c>
      <c r="CC126" s="177">
        <v>70875</v>
      </c>
      <c r="CD126" s="177">
        <v>2000</v>
      </c>
    </row>
    <row r="127" spans="1:83" ht="14.65" customHeight="1" x14ac:dyDescent="0.45">
      <c r="A127" s="38">
        <f t="shared" si="23"/>
        <v>430000</v>
      </c>
      <c r="B127" s="163">
        <v>5245</v>
      </c>
      <c r="C127" s="164" t="s">
        <v>189</v>
      </c>
      <c r="D127" s="165" t="s">
        <v>262</v>
      </c>
      <c r="E127" s="172"/>
      <c r="F127" s="172"/>
      <c r="G127" s="166">
        <v>5145.4101516789297</v>
      </c>
      <c r="H127" s="164" t="s">
        <v>298</v>
      </c>
      <c r="I127" s="178">
        <v>8.8888888888888893</v>
      </c>
      <c r="J127" s="164"/>
      <c r="K127" s="164" t="s">
        <v>40</v>
      </c>
      <c r="L127" s="164"/>
      <c r="M127" s="166"/>
      <c r="N127" s="172" t="s">
        <v>990</v>
      </c>
      <c r="O127" s="164">
        <v>7</v>
      </c>
      <c r="P127" s="164">
        <v>9</v>
      </c>
      <c r="Q127" s="164">
        <v>6</v>
      </c>
      <c r="R127" s="164"/>
      <c r="S127" s="164">
        <v>4</v>
      </c>
      <c r="T127" s="164"/>
      <c r="U127" s="164"/>
      <c r="V127" s="172"/>
      <c r="W127" s="172"/>
      <c r="X127" s="172"/>
      <c r="Y127" s="164" t="s">
        <v>40</v>
      </c>
      <c r="Z127" s="164" t="s">
        <v>40</v>
      </c>
      <c r="AA127" s="164"/>
      <c r="AB127" s="164"/>
      <c r="AC127" s="164" t="s">
        <v>1024</v>
      </c>
      <c r="AD127" s="179"/>
      <c r="AE127" s="179"/>
      <c r="AF127" s="179"/>
      <c r="AG127" s="179" t="s">
        <v>56</v>
      </c>
      <c r="AH127" s="165" t="s">
        <v>40</v>
      </c>
      <c r="AI127" s="172"/>
      <c r="AJ127" s="191" t="s">
        <v>983</v>
      </c>
      <c r="AK127" s="165">
        <v>19</v>
      </c>
      <c r="AL127" s="166">
        <v>136.33854574306551</v>
      </c>
      <c r="AM127" s="182"/>
      <c r="AN127" s="183" t="s">
        <v>942</v>
      </c>
      <c r="AO127" s="165">
        <v>2021</v>
      </c>
      <c r="AP127" s="164" t="s">
        <v>364</v>
      </c>
      <c r="AQ127" s="165" t="s">
        <v>979</v>
      </c>
      <c r="AR127" s="164"/>
      <c r="AS127" s="164" t="s">
        <v>879</v>
      </c>
      <c r="AT127" s="164" t="s">
        <v>471</v>
      </c>
      <c r="AU127" s="184">
        <v>43840</v>
      </c>
      <c r="AV127" s="183" t="s">
        <v>612</v>
      </c>
      <c r="AW127" s="172"/>
      <c r="AX127" s="183" t="s">
        <v>764</v>
      </c>
      <c r="AY127" s="185" t="s">
        <v>948</v>
      </c>
      <c r="AZ127" s="185" t="s">
        <v>1041</v>
      </c>
      <c r="BA127" s="186" t="s">
        <v>40</v>
      </c>
      <c r="BB127" s="187"/>
      <c r="BC127" s="187"/>
      <c r="BD127" s="187"/>
      <c r="BE127" s="187"/>
      <c r="BF127" s="187"/>
      <c r="BG127" s="187"/>
      <c r="BH127" s="187">
        <f t="shared" si="27"/>
        <v>0</v>
      </c>
      <c r="BI127" s="188">
        <f t="shared" si="28"/>
        <v>0</v>
      </c>
      <c r="BJ127" s="177">
        <v>430000</v>
      </c>
      <c r="BK127" s="174">
        <f t="shared" si="24"/>
        <v>0</v>
      </c>
      <c r="BL127" s="174">
        <f t="shared" si="25"/>
        <v>430000</v>
      </c>
      <c r="BM127" s="174">
        <f t="shared" si="26"/>
        <v>430000</v>
      </c>
      <c r="BN127" s="174"/>
      <c r="BO127" s="176" t="s">
        <v>40</v>
      </c>
      <c r="BP127" s="174"/>
      <c r="BQ127" s="174"/>
      <c r="BR127" s="174"/>
      <c r="BS127" s="174"/>
      <c r="BT127" s="174">
        <v>0</v>
      </c>
      <c r="BU127" s="174">
        <v>0</v>
      </c>
      <c r="BV127" s="174"/>
      <c r="BW127" s="174"/>
      <c r="BX127" s="174">
        <v>0</v>
      </c>
      <c r="BY127" s="174"/>
      <c r="BZ127" s="174"/>
      <c r="CA127" s="174">
        <v>0</v>
      </c>
      <c r="CB127" s="174"/>
      <c r="CC127" s="177">
        <v>0</v>
      </c>
      <c r="CD127" s="177">
        <v>295000</v>
      </c>
    </row>
    <row r="128" spans="1:83" ht="14.65" customHeight="1" x14ac:dyDescent="0.45">
      <c r="A128" s="38">
        <f t="shared" si="23"/>
        <v>537895</v>
      </c>
      <c r="B128" s="163">
        <v>4790</v>
      </c>
      <c r="C128" s="164" t="s">
        <v>127</v>
      </c>
      <c r="D128" s="165" t="s">
        <v>262</v>
      </c>
      <c r="E128" s="172"/>
      <c r="F128" s="172"/>
      <c r="G128" s="166">
        <v>744.44810454936987</v>
      </c>
      <c r="H128" s="164" t="s">
        <v>267</v>
      </c>
      <c r="I128" s="178">
        <v>7.1818181818181817</v>
      </c>
      <c r="J128" s="164"/>
      <c r="K128" s="164" t="s">
        <v>40</v>
      </c>
      <c r="L128" s="164" t="s">
        <v>314</v>
      </c>
      <c r="M128" s="166">
        <v>744.45</v>
      </c>
      <c r="N128" s="165" t="s">
        <v>999</v>
      </c>
      <c r="O128" s="164">
        <v>22</v>
      </c>
      <c r="P128" s="164">
        <v>10</v>
      </c>
      <c r="Q128" s="164"/>
      <c r="R128" s="164">
        <v>13</v>
      </c>
      <c r="S128" s="164"/>
      <c r="T128" s="164"/>
      <c r="U128" s="164"/>
      <c r="V128" s="172"/>
      <c r="W128" s="172"/>
      <c r="X128" s="172"/>
      <c r="Y128" s="164" t="s">
        <v>40</v>
      </c>
      <c r="Z128" s="164"/>
      <c r="AA128" s="164"/>
      <c r="AB128" s="164"/>
      <c r="AC128" s="164"/>
      <c r="AD128" s="179"/>
      <c r="AE128" s="179"/>
      <c r="AF128" s="179"/>
      <c r="AG128" s="179" t="s">
        <v>1005</v>
      </c>
      <c r="AH128" s="172"/>
      <c r="AI128" s="172"/>
      <c r="AJ128" s="180" t="s">
        <v>983</v>
      </c>
      <c r="AK128" s="180">
        <v>29</v>
      </c>
      <c r="AL128" s="181">
        <v>135.60678455420924</v>
      </c>
      <c r="AM128" s="182"/>
      <c r="AN128" s="183" t="s">
        <v>939</v>
      </c>
      <c r="AO128" s="165">
        <v>2021</v>
      </c>
      <c r="AP128" s="164" t="s">
        <v>331</v>
      </c>
      <c r="AQ128" s="165" t="s">
        <v>947</v>
      </c>
      <c r="AR128" s="164"/>
      <c r="AS128" s="164" t="s">
        <v>845</v>
      </c>
      <c r="AT128" s="164" t="s">
        <v>438</v>
      </c>
      <c r="AU128" s="184">
        <v>43837</v>
      </c>
      <c r="AV128" s="183" t="s">
        <v>549</v>
      </c>
      <c r="AW128" s="172"/>
      <c r="AX128" s="183" t="s">
        <v>702</v>
      </c>
      <c r="AY128" s="185" t="s">
        <v>945</v>
      </c>
      <c r="AZ128" s="185" t="s">
        <v>1041</v>
      </c>
      <c r="BA128" s="186" t="s">
        <v>40</v>
      </c>
      <c r="BB128" s="187"/>
      <c r="BC128" s="187"/>
      <c r="BD128" s="187"/>
      <c r="BE128" s="187"/>
      <c r="BF128" s="187"/>
      <c r="BG128" s="187"/>
      <c r="BH128" s="187">
        <f t="shared" si="27"/>
        <v>0</v>
      </c>
      <c r="BI128" s="188">
        <f t="shared" si="28"/>
        <v>0</v>
      </c>
      <c r="BJ128" s="177">
        <v>537895</v>
      </c>
      <c r="BK128" s="174">
        <f t="shared" si="24"/>
        <v>0</v>
      </c>
      <c r="BL128" s="174">
        <f t="shared" si="25"/>
        <v>537895</v>
      </c>
      <c r="BM128" s="174">
        <f t="shared" si="26"/>
        <v>537895</v>
      </c>
      <c r="BN128" s="174"/>
      <c r="BO128" s="176" t="s">
        <v>40</v>
      </c>
      <c r="BP128" s="174"/>
      <c r="BQ128" s="174"/>
      <c r="BR128" s="174"/>
      <c r="BS128" s="174"/>
      <c r="BT128" s="174">
        <v>0</v>
      </c>
      <c r="BU128" s="174">
        <v>0</v>
      </c>
      <c r="BV128" s="174"/>
      <c r="BW128" s="174"/>
      <c r="BX128" s="174">
        <v>0</v>
      </c>
      <c r="BY128" s="174"/>
      <c r="BZ128" s="174"/>
      <c r="CA128" s="174">
        <v>0</v>
      </c>
      <c r="CB128" s="174"/>
      <c r="CC128" s="177">
        <v>0</v>
      </c>
      <c r="CD128" s="177">
        <v>39660</v>
      </c>
    </row>
    <row r="129" spans="1:83" ht="14.45" customHeight="1" x14ac:dyDescent="0.45">
      <c r="A129" s="38">
        <f t="shared" si="23"/>
        <v>478100</v>
      </c>
      <c r="B129" s="163">
        <v>5186</v>
      </c>
      <c r="C129" s="164" t="s">
        <v>149</v>
      </c>
      <c r="D129" s="165" t="s">
        <v>262</v>
      </c>
      <c r="E129" s="172"/>
      <c r="F129" s="172"/>
      <c r="G129" s="166">
        <v>881.43374047195459</v>
      </c>
      <c r="H129" s="164" t="s">
        <v>285</v>
      </c>
      <c r="I129" s="178">
        <v>8.7777777777777786</v>
      </c>
      <c r="J129" s="164"/>
      <c r="K129" s="164"/>
      <c r="L129" s="164"/>
      <c r="M129" s="166"/>
      <c r="N129" s="172" t="s">
        <v>993</v>
      </c>
      <c r="O129" s="164">
        <v>1</v>
      </c>
      <c r="P129" s="164">
        <v>3</v>
      </c>
      <c r="Q129" s="164"/>
      <c r="R129" s="164"/>
      <c r="S129" s="164">
        <v>7</v>
      </c>
      <c r="T129" s="164"/>
      <c r="U129" s="164"/>
      <c r="V129" s="172"/>
      <c r="W129" s="172"/>
      <c r="X129" s="172"/>
      <c r="Y129" s="164" t="s">
        <v>40</v>
      </c>
      <c r="Z129" s="164" t="s">
        <v>40</v>
      </c>
      <c r="AA129" s="164" t="s">
        <v>40</v>
      </c>
      <c r="AB129" s="164"/>
      <c r="AC129" s="164" t="s">
        <v>1024</v>
      </c>
      <c r="AD129" s="179"/>
      <c r="AE129" s="179"/>
      <c r="AF129" s="179"/>
      <c r="AG129" s="179" t="s">
        <v>56</v>
      </c>
      <c r="AH129" s="172" t="s">
        <v>40</v>
      </c>
      <c r="AI129" s="172"/>
      <c r="AJ129" s="191" t="s">
        <v>983</v>
      </c>
      <c r="AK129" s="165">
        <v>20</v>
      </c>
      <c r="AL129" s="166">
        <v>135.56076796528774</v>
      </c>
      <c r="AM129" s="182"/>
      <c r="AN129" s="183" t="s">
        <v>942</v>
      </c>
      <c r="AO129" s="165">
        <v>2021</v>
      </c>
      <c r="AP129" s="164" t="s">
        <v>350</v>
      </c>
      <c r="AQ129" s="165" t="s">
        <v>979</v>
      </c>
      <c r="AR129" s="164"/>
      <c r="AS129" s="164" t="s">
        <v>867</v>
      </c>
      <c r="AT129" s="164" t="s">
        <v>457</v>
      </c>
      <c r="AU129" s="184">
        <v>43840</v>
      </c>
      <c r="AV129" s="183" t="s">
        <v>572</v>
      </c>
      <c r="AW129" s="172"/>
      <c r="AX129" s="183" t="s">
        <v>725</v>
      </c>
      <c r="AY129" s="185" t="s">
        <v>948</v>
      </c>
      <c r="AZ129" s="185" t="s">
        <v>1041</v>
      </c>
      <c r="BA129" s="186" t="s">
        <v>40</v>
      </c>
      <c r="BB129" s="187"/>
      <c r="BC129" s="187"/>
      <c r="BD129" s="187"/>
      <c r="BE129" s="187"/>
      <c r="BF129" s="187"/>
      <c r="BG129" s="187"/>
      <c r="BH129" s="187">
        <f t="shared" si="27"/>
        <v>0</v>
      </c>
      <c r="BI129" s="188">
        <f t="shared" si="28"/>
        <v>0</v>
      </c>
      <c r="BJ129" s="177">
        <v>478100</v>
      </c>
      <c r="BK129" s="174">
        <f t="shared" si="24"/>
        <v>0</v>
      </c>
      <c r="BL129" s="174">
        <f t="shared" si="25"/>
        <v>478100</v>
      </c>
      <c r="BM129" s="174">
        <f t="shared" si="26"/>
        <v>478100</v>
      </c>
      <c r="BN129" s="174"/>
      <c r="BO129" s="176" t="s">
        <v>40</v>
      </c>
      <c r="BP129" s="174"/>
      <c r="BQ129" s="174"/>
      <c r="BR129" s="174"/>
      <c r="BS129" s="174"/>
      <c r="BT129" s="174">
        <v>0</v>
      </c>
      <c r="BU129" s="174">
        <v>0</v>
      </c>
      <c r="BV129" s="174"/>
      <c r="BW129" s="174"/>
      <c r="BX129" s="174">
        <v>0</v>
      </c>
      <c r="BY129" s="174"/>
      <c r="BZ129" s="174"/>
      <c r="CA129" s="174">
        <v>0</v>
      </c>
      <c r="CB129" s="174"/>
      <c r="CC129" s="177">
        <v>0</v>
      </c>
      <c r="CD129" s="177">
        <v>333575</v>
      </c>
    </row>
    <row r="130" spans="1:83" ht="14.65" customHeight="1" x14ac:dyDescent="0.45">
      <c r="A130" s="38">
        <f t="shared" si="23"/>
        <v>554000</v>
      </c>
      <c r="B130" s="163">
        <v>5217</v>
      </c>
      <c r="C130" s="164" t="s">
        <v>171</v>
      </c>
      <c r="D130" s="165" t="s">
        <v>262</v>
      </c>
      <c r="E130" s="172"/>
      <c r="F130" s="172"/>
      <c r="G130" s="166">
        <v>8491.3326893685789</v>
      </c>
      <c r="H130" s="164" t="s">
        <v>290</v>
      </c>
      <c r="I130" s="178">
        <v>8.8888888888888893</v>
      </c>
      <c r="J130" s="164"/>
      <c r="K130" s="164"/>
      <c r="L130" s="164"/>
      <c r="M130" s="166"/>
      <c r="N130" s="165" t="s">
        <v>995</v>
      </c>
      <c r="O130" s="164">
        <v>25</v>
      </c>
      <c r="P130" s="164">
        <v>13</v>
      </c>
      <c r="Q130" s="164"/>
      <c r="R130" s="164"/>
      <c r="S130" s="164">
        <v>3</v>
      </c>
      <c r="T130" s="164"/>
      <c r="U130" s="164">
        <v>2</v>
      </c>
      <c r="V130" s="192"/>
      <c r="W130" s="172"/>
      <c r="X130" s="172"/>
      <c r="Y130" s="164" t="s">
        <v>40</v>
      </c>
      <c r="Z130" s="164" t="s">
        <v>40</v>
      </c>
      <c r="AA130" s="164"/>
      <c r="AB130" s="164"/>
      <c r="AC130" s="164" t="s">
        <v>1024</v>
      </c>
      <c r="AD130" s="179"/>
      <c r="AE130" s="179"/>
      <c r="AF130" s="179"/>
      <c r="AG130" s="179" t="s">
        <v>56</v>
      </c>
      <c r="AH130" s="165" t="s">
        <v>40</v>
      </c>
      <c r="AI130" s="172"/>
      <c r="AJ130" s="191" t="s">
        <v>983</v>
      </c>
      <c r="AK130" s="165">
        <v>21</v>
      </c>
      <c r="AL130" s="166">
        <v>135.28299018750997</v>
      </c>
      <c r="AM130" s="182"/>
      <c r="AN130" s="183" t="s">
        <v>942</v>
      </c>
      <c r="AO130" s="165">
        <v>2021</v>
      </c>
      <c r="AP130" s="164" t="s">
        <v>364</v>
      </c>
      <c r="AQ130" s="165" t="s">
        <v>979</v>
      </c>
      <c r="AR130" s="164"/>
      <c r="AS130" s="164" t="s">
        <v>879</v>
      </c>
      <c r="AT130" s="164" t="s">
        <v>471</v>
      </c>
      <c r="AU130" s="184">
        <v>43840</v>
      </c>
      <c r="AV130" s="183" t="s">
        <v>594</v>
      </c>
      <c r="AW130" s="172" t="s">
        <v>40</v>
      </c>
      <c r="AX130" s="183" t="s">
        <v>747</v>
      </c>
      <c r="AY130" s="185" t="s">
        <v>948</v>
      </c>
      <c r="AZ130" s="185" t="s">
        <v>1041</v>
      </c>
      <c r="BA130" s="186" t="s">
        <v>40</v>
      </c>
      <c r="BB130" s="187"/>
      <c r="BC130" s="187"/>
      <c r="BD130" s="187"/>
      <c r="BE130" s="187"/>
      <c r="BF130" s="187"/>
      <c r="BG130" s="187"/>
      <c r="BH130" s="187">
        <f t="shared" si="27"/>
        <v>0</v>
      </c>
      <c r="BI130" s="188">
        <f t="shared" si="28"/>
        <v>0</v>
      </c>
      <c r="BJ130" s="177">
        <v>554000</v>
      </c>
      <c r="BK130" s="174">
        <f t="shared" si="24"/>
        <v>0</v>
      </c>
      <c r="BL130" s="174">
        <f t="shared" si="25"/>
        <v>554000</v>
      </c>
      <c r="BM130" s="174">
        <f t="shared" si="26"/>
        <v>554000</v>
      </c>
      <c r="BN130" s="174"/>
      <c r="BO130" s="176" t="s">
        <v>40</v>
      </c>
      <c r="BP130" s="174"/>
      <c r="BQ130" s="174"/>
      <c r="BR130" s="174"/>
      <c r="BS130" s="174"/>
      <c r="BT130" s="174">
        <v>0</v>
      </c>
      <c r="BU130" s="174">
        <v>0</v>
      </c>
      <c r="BV130" s="174"/>
      <c r="BW130" s="174"/>
      <c r="BX130" s="174">
        <v>0</v>
      </c>
      <c r="BY130" s="174"/>
      <c r="BZ130" s="174"/>
      <c r="CA130" s="174">
        <v>0</v>
      </c>
      <c r="CB130" s="174"/>
      <c r="CC130" s="177">
        <v>0</v>
      </c>
      <c r="CD130" s="177">
        <v>65000</v>
      </c>
    </row>
    <row r="131" spans="1:83" ht="14.65" customHeight="1" x14ac:dyDescent="0.5">
      <c r="A131" s="38">
        <f t="shared" si="23"/>
        <v>1071020</v>
      </c>
      <c r="B131" s="163">
        <v>5277</v>
      </c>
      <c r="C131" s="164" t="s">
        <v>208</v>
      </c>
      <c r="D131" s="165" t="s">
        <v>262</v>
      </c>
      <c r="E131" s="172"/>
      <c r="F131" s="172"/>
      <c r="G131" s="166">
        <v>2232.0871803506348</v>
      </c>
      <c r="H131" s="164" t="s">
        <v>268</v>
      </c>
      <c r="I131" s="178">
        <v>7.5454545454545459</v>
      </c>
      <c r="J131" s="164"/>
      <c r="K131" s="164" t="s">
        <v>40</v>
      </c>
      <c r="L131" s="164" t="s">
        <v>315</v>
      </c>
      <c r="M131" s="166">
        <v>1415.54</v>
      </c>
      <c r="N131" s="165" t="s">
        <v>1000</v>
      </c>
      <c r="O131" s="164"/>
      <c r="P131" s="164"/>
      <c r="Q131" s="164"/>
      <c r="R131" s="164">
        <v>10</v>
      </c>
      <c r="S131" s="164"/>
      <c r="T131" s="164"/>
      <c r="U131" s="164"/>
      <c r="V131" s="192"/>
      <c r="W131" s="172"/>
      <c r="X131" s="172"/>
      <c r="Y131" s="164" t="s">
        <v>40</v>
      </c>
      <c r="Z131" s="164"/>
      <c r="AA131" s="164"/>
      <c r="AB131" s="164"/>
      <c r="AC131" s="164"/>
      <c r="AD131" s="179"/>
      <c r="AE131" s="179"/>
      <c r="AF131" s="179"/>
      <c r="AG131" s="179"/>
      <c r="AH131" s="172"/>
      <c r="AI131" s="172"/>
      <c r="AJ131" s="193" t="s">
        <v>982</v>
      </c>
      <c r="AK131" s="180">
        <v>30</v>
      </c>
      <c r="AL131" s="181">
        <v>134.72496637239107</v>
      </c>
      <c r="AM131" s="182"/>
      <c r="AN131" s="183" t="s">
        <v>939</v>
      </c>
      <c r="AO131" s="165">
        <v>2021</v>
      </c>
      <c r="AP131" s="164" t="s">
        <v>332</v>
      </c>
      <c r="AQ131" s="165" t="s">
        <v>947</v>
      </c>
      <c r="AR131" s="164"/>
      <c r="AS131" s="164" t="s">
        <v>846</v>
      </c>
      <c r="AT131" s="164" t="s">
        <v>439</v>
      </c>
      <c r="AU131" s="184">
        <v>43840</v>
      </c>
      <c r="AV131" s="183" t="s">
        <v>631</v>
      </c>
      <c r="AW131" s="172"/>
      <c r="AX131" s="183" t="s">
        <v>783</v>
      </c>
      <c r="AY131" s="185" t="s">
        <v>945</v>
      </c>
      <c r="AZ131" s="185" t="s">
        <v>1041</v>
      </c>
      <c r="BA131" s="186" t="s">
        <v>40</v>
      </c>
      <c r="BB131" s="187"/>
      <c r="BC131" s="187"/>
      <c r="BD131" s="187"/>
      <c r="BE131" s="187"/>
      <c r="BF131" s="187"/>
      <c r="BG131" s="187"/>
      <c r="BH131" s="187">
        <f t="shared" si="27"/>
        <v>0</v>
      </c>
      <c r="BI131" s="188">
        <f t="shared" si="28"/>
        <v>0</v>
      </c>
      <c r="BJ131" s="177">
        <v>1071020</v>
      </c>
      <c r="BK131" s="174">
        <f t="shared" si="24"/>
        <v>0</v>
      </c>
      <c r="BL131" s="174">
        <f t="shared" si="25"/>
        <v>1071020</v>
      </c>
      <c r="BM131" s="174">
        <f t="shared" si="26"/>
        <v>1071020</v>
      </c>
      <c r="BN131" s="174"/>
      <c r="BO131" s="176" t="s">
        <v>40</v>
      </c>
      <c r="BP131" s="174"/>
      <c r="BQ131" s="174"/>
      <c r="BR131" s="174"/>
      <c r="BS131" s="174"/>
      <c r="BT131" s="174">
        <v>0</v>
      </c>
      <c r="BU131" s="174">
        <v>0</v>
      </c>
      <c r="BV131" s="174"/>
      <c r="BW131" s="174"/>
      <c r="BX131" s="174">
        <v>0</v>
      </c>
      <c r="BY131" s="174"/>
      <c r="BZ131" s="174"/>
      <c r="CA131" s="174">
        <v>0</v>
      </c>
      <c r="CB131" s="174"/>
      <c r="CC131" s="177">
        <v>0</v>
      </c>
      <c r="CD131" s="177">
        <v>98600</v>
      </c>
    </row>
    <row r="132" spans="1:83" ht="14.65" customHeight="1" x14ac:dyDescent="0.5">
      <c r="A132" s="38">
        <f t="shared" si="23"/>
        <v>299190</v>
      </c>
      <c r="B132" s="163">
        <v>5261</v>
      </c>
      <c r="C132" s="164" t="s">
        <v>200</v>
      </c>
      <c r="D132" s="165" t="s">
        <v>262</v>
      </c>
      <c r="E132" s="172"/>
      <c r="F132" s="172"/>
      <c r="G132" s="166">
        <v>1019.6208249649196</v>
      </c>
      <c r="H132" s="164" t="s">
        <v>268</v>
      </c>
      <c r="I132" s="178">
        <v>8.0909090909090917</v>
      </c>
      <c r="J132" s="164"/>
      <c r="K132" s="164"/>
      <c r="L132" s="164"/>
      <c r="M132" s="166"/>
      <c r="N132" s="165" t="s">
        <v>989</v>
      </c>
      <c r="O132" s="164">
        <v>10</v>
      </c>
      <c r="P132" s="164">
        <v>24</v>
      </c>
      <c r="Q132" s="164"/>
      <c r="R132" s="164"/>
      <c r="S132" s="164"/>
      <c r="T132" s="164"/>
      <c r="U132" s="164"/>
      <c r="V132" s="172"/>
      <c r="W132" s="172"/>
      <c r="X132" s="172"/>
      <c r="Y132" s="164" t="s">
        <v>40</v>
      </c>
      <c r="Z132" s="164" t="s">
        <v>40</v>
      </c>
      <c r="AA132" s="164" t="s">
        <v>40</v>
      </c>
      <c r="AB132" s="164"/>
      <c r="AC132" s="164"/>
      <c r="AD132" s="179"/>
      <c r="AE132" s="179"/>
      <c r="AF132" s="179"/>
      <c r="AG132" s="179" t="s">
        <v>1005</v>
      </c>
      <c r="AH132" s="172" t="s">
        <v>40</v>
      </c>
      <c r="AI132" s="172"/>
      <c r="AJ132" s="193" t="s">
        <v>982</v>
      </c>
      <c r="AK132" s="180">
        <v>31</v>
      </c>
      <c r="AL132" s="181">
        <v>134.00678455420925</v>
      </c>
      <c r="AM132" s="190"/>
      <c r="AN132" s="183" t="s">
        <v>939</v>
      </c>
      <c r="AO132" s="165">
        <v>2021</v>
      </c>
      <c r="AP132" s="164" t="s">
        <v>333</v>
      </c>
      <c r="AQ132" s="165" t="s">
        <v>947</v>
      </c>
      <c r="AR132" s="164"/>
      <c r="AS132" s="164" t="s">
        <v>847</v>
      </c>
      <c r="AT132" s="164" t="s">
        <v>440</v>
      </c>
      <c r="AU132" s="184">
        <v>43840</v>
      </c>
      <c r="AV132" s="183" t="s">
        <v>623</v>
      </c>
      <c r="AW132" s="172"/>
      <c r="AX132" s="183" t="s">
        <v>775</v>
      </c>
      <c r="AY132" s="185" t="s">
        <v>945</v>
      </c>
      <c r="AZ132" s="185" t="s">
        <v>1041</v>
      </c>
      <c r="BA132" s="186" t="s">
        <v>40</v>
      </c>
      <c r="BB132" s="187"/>
      <c r="BC132" s="187"/>
      <c r="BD132" s="187"/>
      <c r="BE132" s="187"/>
      <c r="BF132" s="187"/>
      <c r="BG132" s="187"/>
      <c r="BH132" s="187">
        <f t="shared" si="27"/>
        <v>0</v>
      </c>
      <c r="BI132" s="188">
        <f t="shared" si="28"/>
        <v>0</v>
      </c>
      <c r="BJ132" s="177">
        <v>299190</v>
      </c>
      <c r="BK132" s="174">
        <f t="shared" si="24"/>
        <v>0</v>
      </c>
      <c r="BL132" s="174">
        <f t="shared" si="25"/>
        <v>304190</v>
      </c>
      <c r="BM132" s="174">
        <f t="shared" si="26"/>
        <v>299190</v>
      </c>
      <c r="BN132" s="174"/>
      <c r="BO132" s="176" t="s">
        <v>40</v>
      </c>
      <c r="BP132" s="174"/>
      <c r="BQ132" s="174"/>
      <c r="BR132" s="174"/>
      <c r="BS132" s="174"/>
      <c r="BT132" s="174">
        <v>0</v>
      </c>
      <c r="BU132" s="174">
        <v>0</v>
      </c>
      <c r="BV132" s="174"/>
      <c r="BW132" s="174"/>
      <c r="BX132" s="174">
        <v>0</v>
      </c>
      <c r="BY132" s="174"/>
      <c r="BZ132" s="174"/>
      <c r="CA132" s="174">
        <v>0</v>
      </c>
      <c r="CB132" s="174"/>
      <c r="CC132" s="177">
        <v>5000</v>
      </c>
      <c r="CD132" s="177">
        <v>10000</v>
      </c>
    </row>
    <row r="133" spans="1:83" ht="14.65" customHeight="1" x14ac:dyDescent="0.5">
      <c r="A133" s="38">
        <f t="shared" si="23"/>
        <v>309270</v>
      </c>
      <c r="B133" s="163">
        <v>4535</v>
      </c>
      <c r="C133" s="164" t="s">
        <v>121</v>
      </c>
      <c r="D133" s="165" t="s">
        <v>262</v>
      </c>
      <c r="E133" s="172"/>
      <c r="F133" s="172"/>
      <c r="G133" s="166">
        <v>4758.6557276140275</v>
      </c>
      <c r="H133" s="164" t="s">
        <v>267</v>
      </c>
      <c r="I133" s="178">
        <v>6.2727272727272725</v>
      </c>
      <c r="J133" s="164">
        <v>586.79</v>
      </c>
      <c r="K133" s="164" t="s">
        <v>40</v>
      </c>
      <c r="L133" s="164" t="s">
        <v>314</v>
      </c>
      <c r="M133" s="166">
        <v>4758.82</v>
      </c>
      <c r="N133" s="172" t="s">
        <v>1004</v>
      </c>
      <c r="O133" s="164">
        <v>40</v>
      </c>
      <c r="P133" s="164">
        <v>18</v>
      </c>
      <c r="Q133" s="164">
        <v>30</v>
      </c>
      <c r="R133" s="164">
        <v>12</v>
      </c>
      <c r="S133" s="164"/>
      <c r="T133" s="164"/>
      <c r="U133" s="164"/>
      <c r="V133" s="172"/>
      <c r="W133" s="172"/>
      <c r="X133" s="172"/>
      <c r="Y133" s="164" t="s">
        <v>40</v>
      </c>
      <c r="Z133" s="164"/>
      <c r="AA133" s="164"/>
      <c r="AB133" s="164"/>
      <c r="AC133" s="164"/>
      <c r="AD133" s="179"/>
      <c r="AE133" s="179"/>
      <c r="AF133" s="179"/>
      <c r="AG133" s="179"/>
      <c r="AH133" s="172"/>
      <c r="AI133" s="172"/>
      <c r="AJ133" s="193" t="s">
        <v>982</v>
      </c>
      <c r="AK133" s="180">
        <v>32</v>
      </c>
      <c r="AL133" s="181">
        <v>133.98860273602742</v>
      </c>
      <c r="AM133" s="182"/>
      <c r="AN133" s="183" t="s">
        <v>939</v>
      </c>
      <c r="AO133" s="165">
        <v>2021</v>
      </c>
      <c r="AP133" s="164" t="s">
        <v>327</v>
      </c>
      <c r="AQ133" s="165" t="s">
        <v>947</v>
      </c>
      <c r="AR133" s="164"/>
      <c r="AS133" s="164"/>
      <c r="AT133" s="164" t="s">
        <v>434</v>
      </c>
      <c r="AU133" s="184">
        <v>43840</v>
      </c>
      <c r="AV133" s="183" t="s">
        <v>543</v>
      </c>
      <c r="AW133" s="172"/>
      <c r="AX133" s="183" t="s">
        <v>696</v>
      </c>
      <c r="AY133" s="185" t="s">
        <v>948</v>
      </c>
      <c r="AZ133" s="185" t="s">
        <v>1041</v>
      </c>
      <c r="BA133" s="186" t="s">
        <v>40</v>
      </c>
      <c r="BB133" s="187"/>
      <c r="BC133" s="187"/>
      <c r="BD133" s="187"/>
      <c r="BE133" s="187"/>
      <c r="BF133" s="187"/>
      <c r="BG133" s="187"/>
      <c r="BH133" s="187">
        <f t="shared" si="27"/>
        <v>0</v>
      </c>
      <c r="BI133" s="188">
        <f t="shared" si="28"/>
        <v>0</v>
      </c>
      <c r="BJ133" s="177">
        <v>309270</v>
      </c>
      <c r="BK133" s="174">
        <f t="shared" si="24"/>
        <v>0</v>
      </c>
      <c r="BL133" s="174">
        <f t="shared" si="25"/>
        <v>309270</v>
      </c>
      <c r="BM133" s="174">
        <f t="shared" si="26"/>
        <v>309270</v>
      </c>
      <c r="BN133" s="174"/>
      <c r="BO133" s="176" t="s">
        <v>40</v>
      </c>
      <c r="BP133" s="174"/>
      <c r="BQ133" s="174"/>
      <c r="BR133" s="174"/>
      <c r="BS133" s="174"/>
      <c r="BT133" s="174">
        <v>0</v>
      </c>
      <c r="BU133" s="174">
        <v>0</v>
      </c>
      <c r="BV133" s="174"/>
      <c r="BW133" s="174"/>
      <c r="BX133" s="174">
        <v>0</v>
      </c>
      <c r="BY133" s="174"/>
      <c r="BZ133" s="174"/>
      <c r="CA133" s="174">
        <v>0</v>
      </c>
      <c r="CB133" s="174"/>
      <c r="CC133" s="177">
        <v>0</v>
      </c>
      <c r="CD133" s="177">
        <v>20000</v>
      </c>
    </row>
    <row r="134" spans="1:83" ht="14.65" customHeight="1" x14ac:dyDescent="0.5">
      <c r="A134" s="38">
        <f t="shared" si="23"/>
        <v>83269</v>
      </c>
      <c r="B134" s="163">
        <v>5355</v>
      </c>
      <c r="C134" s="164" t="s">
        <v>249</v>
      </c>
      <c r="D134" s="165" t="s">
        <v>262</v>
      </c>
      <c r="E134" s="172"/>
      <c r="F134" s="172"/>
      <c r="G134" s="166">
        <v>961.86334113869782</v>
      </c>
      <c r="H134" s="164" t="s">
        <v>309</v>
      </c>
      <c r="I134" s="178">
        <v>6.1818181818181817</v>
      </c>
      <c r="J134" s="164">
        <v>958.33</v>
      </c>
      <c r="K134" s="164" t="s">
        <v>40</v>
      </c>
      <c r="L134" s="164" t="s">
        <v>314</v>
      </c>
      <c r="M134" s="166">
        <v>556.99</v>
      </c>
      <c r="N134" s="165" t="s">
        <v>989</v>
      </c>
      <c r="O134" s="164">
        <v>38</v>
      </c>
      <c r="P134" s="164">
        <v>29</v>
      </c>
      <c r="Q134" s="164"/>
      <c r="R134" s="164"/>
      <c r="S134" s="164"/>
      <c r="T134" s="164"/>
      <c r="U134" s="164"/>
      <c r="V134" s="172"/>
      <c r="W134" s="172"/>
      <c r="X134" s="172"/>
      <c r="Y134" s="164" t="s">
        <v>40</v>
      </c>
      <c r="Z134" s="164" t="s">
        <v>40</v>
      </c>
      <c r="AA134" s="164" t="s">
        <v>40</v>
      </c>
      <c r="AB134" s="164"/>
      <c r="AC134" s="164"/>
      <c r="AD134" s="179"/>
      <c r="AE134" s="179"/>
      <c r="AF134" s="179"/>
      <c r="AG134" s="179" t="s">
        <v>1005</v>
      </c>
      <c r="AH134" s="172"/>
      <c r="AI134" s="172"/>
      <c r="AJ134" s="193" t="s">
        <v>982</v>
      </c>
      <c r="AK134" s="180">
        <v>33</v>
      </c>
      <c r="AL134" s="181">
        <v>133.78860273602746</v>
      </c>
      <c r="AM134" s="182"/>
      <c r="AN134" s="183" t="s">
        <v>939</v>
      </c>
      <c r="AO134" s="165">
        <v>2021</v>
      </c>
      <c r="AP134" s="164" t="s">
        <v>328</v>
      </c>
      <c r="AQ134" s="165" t="s">
        <v>1051</v>
      </c>
      <c r="AR134" s="164" t="s">
        <v>840</v>
      </c>
      <c r="AS134" s="164" t="s">
        <v>841</v>
      </c>
      <c r="AT134" s="164" t="s">
        <v>435</v>
      </c>
      <c r="AU134" s="184">
        <v>43839</v>
      </c>
      <c r="AV134" s="183" t="s">
        <v>672</v>
      </c>
      <c r="AW134" s="172"/>
      <c r="AX134" s="183" t="s">
        <v>823</v>
      </c>
      <c r="AY134" s="185" t="s">
        <v>948</v>
      </c>
      <c r="AZ134" s="185" t="s">
        <v>1041</v>
      </c>
      <c r="BA134" s="186" t="s">
        <v>40</v>
      </c>
      <c r="BB134" s="187"/>
      <c r="BC134" s="187"/>
      <c r="BD134" s="187"/>
      <c r="BE134" s="187"/>
      <c r="BF134" s="187"/>
      <c r="BG134" s="187"/>
      <c r="BH134" s="187"/>
      <c r="BI134" s="188"/>
      <c r="BJ134" s="177">
        <v>83269</v>
      </c>
      <c r="BK134" s="174">
        <f t="shared" si="24"/>
        <v>0</v>
      </c>
      <c r="BL134" s="174">
        <f t="shared" si="25"/>
        <v>83269</v>
      </c>
      <c r="BM134" s="174">
        <f t="shared" si="26"/>
        <v>83269</v>
      </c>
      <c r="BN134" s="174"/>
      <c r="BO134" s="176" t="s">
        <v>40</v>
      </c>
      <c r="BP134" s="174"/>
      <c r="BQ134" s="174"/>
      <c r="BR134" s="174"/>
      <c r="BS134" s="174"/>
      <c r="BT134" s="174">
        <v>0</v>
      </c>
      <c r="BU134" s="174">
        <v>0</v>
      </c>
      <c r="BV134" s="174"/>
      <c r="BW134" s="174"/>
      <c r="BX134" s="174">
        <v>0</v>
      </c>
      <c r="BY134" s="174"/>
      <c r="BZ134" s="174"/>
      <c r="CA134" s="174">
        <v>0</v>
      </c>
      <c r="CB134" s="174"/>
      <c r="CC134" s="177">
        <v>0</v>
      </c>
      <c r="CD134" s="177">
        <v>0</v>
      </c>
    </row>
    <row r="135" spans="1:83" ht="14.65" customHeight="1" x14ac:dyDescent="0.5">
      <c r="A135" s="38">
        <f t="shared" si="23"/>
        <v>75333</v>
      </c>
      <c r="B135" s="163">
        <v>4859</v>
      </c>
      <c r="C135" s="164" t="s">
        <v>129</v>
      </c>
      <c r="D135" s="165" t="s">
        <v>262</v>
      </c>
      <c r="E135" s="172"/>
      <c r="F135" s="172"/>
      <c r="G135" s="166">
        <v>441.03638848093897</v>
      </c>
      <c r="H135" s="164" t="s">
        <v>268</v>
      </c>
      <c r="I135" s="178">
        <v>6.1818181818181817</v>
      </c>
      <c r="J135" s="164"/>
      <c r="K135" s="164"/>
      <c r="L135" s="164"/>
      <c r="M135" s="166"/>
      <c r="N135" s="165" t="s">
        <v>988</v>
      </c>
      <c r="O135" s="164">
        <v>44</v>
      </c>
      <c r="P135" s="164"/>
      <c r="Q135" s="164"/>
      <c r="R135" s="164"/>
      <c r="S135" s="164"/>
      <c r="T135" s="164"/>
      <c r="U135" s="164"/>
      <c r="V135" s="172"/>
      <c r="W135" s="172"/>
      <c r="X135" s="172"/>
      <c r="Y135" s="164" t="s">
        <v>40</v>
      </c>
      <c r="Z135" s="164"/>
      <c r="AA135" s="164"/>
      <c r="AB135" s="164"/>
      <c r="AC135" s="164"/>
      <c r="AD135" s="179"/>
      <c r="AE135" s="179"/>
      <c r="AF135" s="179"/>
      <c r="AG135" s="179"/>
      <c r="AH135" s="172"/>
      <c r="AI135" s="172"/>
      <c r="AJ135" s="193" t="s">
        <v>982</v>
      </c>
      <c r="AK135" s="180">
        <v>34</v>
      </c>
      <c r="AL135" s="181">
        <v>133.00678455420928</v>
      </c>
      <c r="AM135" s="182"/>
      <c r="AN135" s="183" t="s">
        <v>939</v>
      </c>
      <c r="AO135" s="165">
        <v>2021</v>
      </c>
      <c r="AP135" s="164" t="s">
        <v>334</v>
      </c>
      <c r="AQ135" s="165" t="s">
        <v>947</v>
      </c>
      <c r="AR135" s="164" t="s">
        <v>848</v>
      </c>
      <c r="AS135" s="164" t="s">
        <v>849</v>
      </c>
      <c r="AT135" s="164" t="s">
        <v>441</v>
      </c>
      <c r="AU135" s="184">
        <v>43840</v>
      </c>
      <c r="AV135" s="183" t="s">
        <v>552</v>
      </c>
      <c r="AW135" s="172"/>
      <c r="AX135" s="183" t="s">
        <v>705</v>
      </c>
      <c r="AY135" s="185" t="s">
        <v>945</v>
      </c>
      <c r="AZ135" s="185" t="s">
        <v>1041</v>
      </c>
      <c r="BA135" s="186" t="s">
        <v>40</v>
      </c>
      <c r="BB135" s="187"/>
      <c r="BC135" s="187"/>
      <c r="BD135" s="187"/>
      <c r="BE135" s="187"/>
      <c r="BF135" s="187"/>
      <c r="BG135" s="187"/>
      <c r="BH135" s="187">
        <f t="shared" ref="BH135:BH151" si="29">SUM(BB135:BG135)</f>
        <v>0</v>
      </c>
      <c r="BI135" s="188">
        <f t="shared" ref="BI135:BI151" si="30">BK135-BH135</f>
        <v>0</v>
      </c>
      <c r="BJ135" s="177">
        <v>75333</v>
      </c>
      <c r="BK135" s="174">
        <f t="shared" si="24"/>
        <v>0</v>
      </c>
      <c r="BL135" s="174">
        <f t="shared" si="25"/>
        <v>75333</v>
      </c>
      <c r="BM135" s="174">
        <f t="shared" si="26"/>
        <v>75333</v>
      </c>
      <c r="BN135" s="174"/>
      <c r="BO135" s="176" t="s">
        <v>40</v>
      </c>
      <c r="BP135" s="174"/>
      <c r="BQ135" s="174"/>
      <c r="BR135" s="174"/>
      <c r="BS135" s="174"/>
      <c r="BT135" s="174">
        <v>0</v>
      </c>
      <c r="BU135" s="174">
        <v>0</v>
      </c>
      <c r="BV135" s="174"/>
      <c r="BW135" s="174"/>
      <c r="BX135" s="174">
        <v>0</v>
      </c>
      <c r="BY135" s="174"/>
      <c r="BZ135" s="174"/>
      <c r="CA135" s="174">
        <v>0</v>
      </c>
      <c r="CB135" s="174"/>
      <c r="CC135" s="177">
        <v>0</v>
      </c>
      <c r="CD135" s="177">
        <v>37160</v>
      </c>
    </row>
    <row r="136" spans="1:83" ht="14.65" customHeight="1" x14ac:dyDescent="0.5">
      <c r="A136" s="38">
        <f t="shared" si="23"/>
        <v>225837</v>
      </c>
      <c r="B136" s="163">
        <v>5333</v>
      </c>
      <c r="C136" s="164" t="s">
        <v>240</v>
      </c>
      <c r="D136" s="165" t="s">
        <v>262</v>
      </c>
      <c r="E136" s="165"/>
      <c r="F136" s="165"/>
      <c r="G136" s="166">
        <v>2780.4223032389696</v>
      </c>
      <c r="H136" s="164" t="s">
        <v>268</v>
      </c>
      <c r="I136" s="167">
        <v>7.5454545454545459</v>
      </c>
      <c r="J136" s="164">
        <v>123.79</v>
      </c>
      <c r="K136" s="164" t="s">
        <v>40</v>
      </c>
      <c r="L136" s="164" t="s">
        <v>322</v>
      </c>
      <c r="M136" s="165">
        <v>1883.45</v>
      </c>
      <c r="N136" s="165" t="s">
        <v>989</v>
      </c>
      <c r="O136" s="164">
        <v>37</v>
      </c>
      <c r="P136" s="164">
        <v>27</v>
      </c>
      <c r="Q136" s="164"/>
      <c r="R136" s="164"/>
      <c r="S136" s="164"/>
      <c r="T136" s="164"/>
      <c r="U136" s="164"/>
      <c r="V136" s="165"/>
      <c r="W136" s="165"/>
      <c r="X136" s="165"/>
      <c r="Y136" s="164" t="s">
        <v>40</v>
      </c>
      <c r="Z136" s="164"/>
      <c r="AA136" s="164" t="s">
        <v>40</v>
      </c>
      <c r="AB136" s="164"/>
      <c r="AC136" s="164"/>
      <c r="AD136" s="168"/>
      <c r="AE136" s="168"/>
      <c r="AF136" s="168"/>
      <c r="AG136" s="168"/>
      <c r="AH136" s="165"/>
      <c r="AI136" s="165"/>
      <c r="AJ136" s="193" t="s">
        <v>982</v>
      </c>
      <c r="AK136" s="180">
        <v>35</v>
      </c>
      <c r="AL136" s="181">
        <v>132.6613300087547</v>
      </c>
      <c r="AM136" s="165"/>
      <c r="AN136" s="183" t="s">
        <v>939</v>
      </c>
      <c r="AO136" s="165">
        <v>2021</v>
      </c>
      <c r="AP136" s="164" t="s">
        <v>327</v>
      </c>
      <c r="AQ136" s="165" t="s">
        <v>947</v>
      </c>
      <c r="AR136" s="164"/>
      <c r="AS136" s="164"/>
      <c r="AT136" s="164" t="s">
        <v>434</v>
      </c>
      <c r="AU136" s="184">
        <v>43840</v>
      </c>
      <c r="AV136" s="183" t="s">
        <v>663</v>
      </c>
      <c r="AW136" s="165" t="s">
        <v>40</v>
      </c>
      <c r="AX136" s="183" t="s">
        <v>815</v>
      </c>
      <c r="AY136" s="185" t="s">
        <v>945</v>
      </c>
      <c r="AZ136" s="185" t="s">
        <v>1041</v>
      </c>
      <c r="BA136" s="173" t="s">
        <v>40</v>
      </c>
      <c r="BB136" s="164"/>
      <c r="BC136" s="164"/>
      <c r="BD136" s="164"/>
      <c r="BE136" s="164"/>
      <c r="BF136" s="164"/>
      <c r="BG136" s="164"/>
      <c r="BH136" s="187">
        <f t="shared" si="29"/>
        <v>0</v>
      </c>
      <c r="BI136" s="188">
        <f t="shared" si="30"/>
        <v>0</v>
      </c>
      <c r="BJ136" s="177">
        <v>225837</v>
      </c>
      <c r="BK136" s="174">
        <f t="shared" si="24"/>
        <v>0</v>
      </c>
      <c r="BL136" s="174">
        <f t="shared" si="25"/>
        <v>225837</v>
      </c>
      <c r="BM136" s="174">
        <f t="shared" si="26"/>
        <v>225837</v>
      </c>
      <c r="BN136" s="174"/>
      <c r="BO136" s="176" t="s">
        <v>40</v>
      </c>
      <c r="BP136" s="174"/>
      <c r="BQ136" s="174"/>
      <c r="BR136" s="174"/>
      <c r="BS136" s="174"/>
      <c r="BT136" s="174">
        <v>0</v>
      </c>
      <c r="BU136" s="174">
        <v>0</v>
      </c>
      <c r="BV136" s="174"/>
      <c r="BW136" s="174"/>
      <c r="BX136" s="174">
        <v>0</v>
      </c>
      <c r="BY136" s="174"/>
      <c r="BZ136" s="174"/>
      <c r="CA136" s="174">
        <v>0</v>
      </c>
      <c r="CB136" s="174"/>
      <c r="CC136" s="177">
        <v>0</v>
      </c>
      <c r="CD136" s="177">
        <v>15000</v>
      </c>
    </row>
    <row r="137" spans="1:83" ht="14.65" customHeight="1" x14ac:dyDescent="0.45">
      <c r="A137" s="38">
        <f t="shared" si="23"/>
        <v>154008</v>
      </c>
      <c r="B137" s="163">
        <v>5236</v>
      </c>
      <c r="C137" s="164" t="s">
        <v>185</v>
      </c>
      <c r="D137" s="165" t="s">
        <v>262</v>
      </c>
      <c r="E137" s="172"/>
      <c r="F137" s="172"/>
      <c r="G137" s="166">
        <v>573.48854760805784</v>
      </c>
      <c r="H137" s="164" t="s">
        <v>280</v>
      </c>
      <c r="I137" s="178">
        <v>5.625</v>
      </c>
      <c r="J137" s="164"/>
      <c r="K137" s="164"/>
      <c r="L137" s="164"/>
      <c r="M137" s="166"/>
      <c r="N137" s="165" t="s">
        <v>989</v>
      </c>
      <c r="O137" s="164">
        <v>10</v>
      </c>
      <c r="P137" s="164">
        <v>10</v>
      </c>
      <c r="Q137" s="164"/>
      <c r="R137" s="164"/>
      <c r="S137" s="164"/>
      <c r="T137" s="164"/>
      <c r="U137" s="164"/>
      <c r="V137" s="172"/>
      <c r="W137" s="172"/>
      <c r="X137" s="172"/>
      <c r="Y137" s="164" t="s">
        <v>40</v>
      </c>
      <c r="Z137" s="164"/>
      <c r="AA137" s="164"/>
      <c r="AB137" s="164"/>
      <c r="AC137" s="164"/>
      <c r="AD137" s="179"/>
      <c r="AE137" s="179"/>
      <c r="AF137" s="179"/>
      <c r="AG137" s="179" t="s">
        <v>1005</v>
      </c>
      <c r="AH137" s="172" t="s">
        <v>40</v>
      </c>
      <c r="AI137" s="172"/>
      <c r="AJ137" s="191" t="s">
        <v>983</v>
      </c>
      <c r="AK137" s="165">
        <v>12</v>
      </c>
      <c r="AL137" s="189">
        <v>132.22962084594619</v>
      </c>
      <c r="AM137" s="182"/>
      <c r="AN137" s="183" t="s">
        <v>943</v>
      </c>
      <c r="AO137" s="165">
        <v>2021</v>
      </c>
      <c r="AP137" s="164" t="s">
        <v>376</v>
      </c>
      <c r="AQ137" s="165" t="s">
        <v>979</v>
      </c>
      <c r="AR137" s="164"/>
      <c r="AS137" s="164">
        <v>7074894530</v>
      </c>
      <c r="AT137" s="164" t="s">
        <v>483</v>
      </c>
      <c r="AU137" s="184">
        <v>43840</v>
      </c>
      <c r="AV137" s="183" t="s">
        <v>608</v>
      </c>
      <c r="AW137" s="172"/>
      <c r="AX137" s="183" t="s">
        <v>760</v>
      </c>
      <c r="AY137" s="185" t="s">
        <v>948</v>
      </c>
      <c r="AZ137" s="185" t="s">
        <v>1041</v>
      </c>
      <c r="BA137" s="186" t="s">
        <v>40</v>
      </c>
      <c r="BB137" s="187"/>
      <c r="BC137" s="187"/>
      <c r="BD137" s="187"/>
      <c r="BE137" s="187"/>
      <c r="BF137" s="187"/>
      <c r="BG137" s="187"/>
      <c r="BH137" s="187">
        <f t="shared" si="29"/>
        <v>0</v>
      </c>
      <c r="BI137" s="188">
        <f t="shared" si="30"/>
        <v>0</v>
      </c>
      <c r="BJ137" s="177">
        <v>154008</v>
      </c>
      <c r="BK137" s="174">
        <f t="shared" si="24"/>
        <v>0</v>
      </c>
      <c r="BL137" s="174">
        <f t="shared" si="25"/>
        <v>182008</v>
      </c>
      <c r="BM137" s="174">
        <f t="shared" si="26"/>
        <v>154008</v>
      </c>
      <c r="BN137" s="174"/>
      <c r="BO137" s="176" t="s">
        <v>40</v>
      </c>
      <c r="BP137" s="174"/>
      <c r="BQ137" s="174"/>
      <c r="BR137" s="174"/>
      <c r="BS137" s="174"/>
      <c r="BT137" s="174">
        <v>0</v>
      </c>
      <c r="BU137" s="174">
        <v>0</v>
      </c>
      <c r="BV137" s="174"/>
      <c r="BW137" s="174"/>
      <c r="BX137" s="174">
        <v>0</v>
      </c>
      <c r="BY137" s="174"/>
      <c r="BZ137" s="174"/>
      <c r="CA137" s="174">
        <v>0</v>
      </c>
      <c r="CB137" s="174"/>
      <c r="CC137" s="177">
        <v>28000</v>
      </c>
      <c r="CD137" s="177">
        <v>47000</v>
      </c>
    </row>
    <row r="138" spans="1:83" s="90" customFormat="1" ht="14.65" customHeight="1" x14ac:dyDescent="0.5">
      <c r="A138" s="38">
        <f t="shared" si="23"/>
        <v>698686</v>
      </c>
      <c r="B138" s="163">
        <v>5331</v>
      </c>
      <c r="C138" s="164" t="s">
        <v>239</v>
      </c>
      <c r="D138" s="165" t="s">
        <v>262</v>
      </c>
      <c r="E138" s="165"/>
      <c r="F138" s="165"/>
      <c r="G138" s="166">
        <v>5639.9681533016528</v>
      </c>
      <c r="H138" s="164" t="s">
        <v>966</v>
      </c>
      <c r="I138" s="167">
        <v>8.8181818181818183</v>
      </c>
      <c r="J138" s="164"/>
      <c r="K138" s="164"/>
      <c r="L138" s="164"/>
      <c r="M138" s="165"/>
      <c r="N138" s="172" t="s">
        <v>992</v>
      </c>
      <c r="O138" s="164">
        <v>5</v>
      </c>
      <c r="P138" s="164">
        <v>16</v>
      </c>
      <c r="Q138" s="164">
        <v>1</v>
      </c>
      <c r="R138" s="164"/>
      <c r="S138" s="164"/>
      <c r="T138" s="164"/>
      <c r="U138" s="164"/>
      <c r="V138" s="165"/>
      <c r="W138" s="165"/>
      <c r="X138" s="165"/>
      <c r="Y138" s="164" t="s">
        <v>40</v>
      </c>
      <c r="Z138" s="164" t="s">
        <v>40</v>
      </c>
      <c r="AA138" s="164" t="s">
        <v>40</v>
      </c>
      <c r="AB138" s="164"/>
      <c r="AC138" s="164"/>
      <c r="AD138" s="168"/>
      <c r="AE138" s="168"/>
      <c r="AF138" s="168"/>
      <c r="AG138" s="168" t="s">
        <v>56</v>
      </c>
      <c r="AH138" s="165" t="s">
        <v>40</v>
      </c>
      <c r="AI138" s="165"/>
      <c r="AJ138" s="193" t="s">
        <v>982</v>
      </c>
      <c r="AK138" s="180">
        <v>38</v>
      </c>
      <c r="AL138" s="181">
        <v>129.7613300087547</v>
      </c>
      <c r="AM138" s="165"/>
      <c r="AN138" s="183" t="s">
        <v>939</v>
      </c>
      <c r="AO138" s="165">
        <v>2021</v>
      </c>
      <c r="AP138" s="164" t="s">
        <v>324</v>
      </c>
      <c r="AQ138" s="165" t="s">
        <v>1051</v>
      </c>
      <c r="AR138" s="164" t="s">
        <v>836</v>
      </c>
      <c r="AS138" s="164" t="s">
        <v>837</v>
      </c>
      <c r="AT138" s="164" t="s">
        <v>431</v>
      </c>
      <c r="AU138" s="184">
        <v>43840</v>
      </c>
      <c r="AV138" s="183" t="s">
        <v>662</v>
      </c>
      <c r="AW138" s="165" t="s">
        <v>40</v>
      </c>
      <c r="AX138" s="183" t="s">
        <v>814</v>
      </c>
      <c r="AY138" s="185" t="s">
        <v>945</v>
      </c>
      <c r="AZ138" s="185" t="s">
        <v>1041</v>
      </c>
      <c r="BA138" s="173" t="s">
        <v>40</v>
      </c>
      <c r="BB138" s="164"/>
      <c r="BC138" s="164"/>
      <c r="BD138" s="164"/>
      <c r="BE138" s="164"/>
      <c r="BF138" s="164"/>
      <c r="BG138" s="164"/>
      <c r="BH138" s="187">
        <f t="shared" si="29"/>
        <v>0</v>
      </c>
      <c r="BI138" s="188">
        <f t="shared" si="30"/>
        <v>0</v>
      </c>
      <c r="BJ138" s="177">
        <v>698686</v>
      </c>
      <c r="BK138" s="174">
        <f t="shared" si="24"/>
        <v>0</v>
      </c>
      <c r="BL138" s="174">
        <f t="shared" si="25"/>
        <v>698686</v>
      </c>
      <c r="BM138" s="174">
        <f t="shared" si="26"/>
        <v>698686</v>
      </c>
      <c r="BN138" s="174"/>
      <c r="BO138" s="176" t="s">
        <v>40</v>
      </c>
      <c r="BP138" s="174"/>
      <c r="BQ138" s="174"/>
      <c r="BR138" s="174"/>
      <c r="BS138" s="174"/>
      <c r="BT138" s="174">
        <v>0</v>
      </c>
      <c r="BU138" s="174">
        <v>0</v>
      </c>
      <c r="BV138" s="174"/>
      <c r="BW138" s="174"/>
      <c r="BX138" s="174">
        <v>0</v>
      </c>
      <c r="BY138" s="174"/>
      <c r="BZ138" s="174"/>
      <c r="CA138" s="174">
        <v>0</v>
      </c>
      <c r="CB138" s="174"/>
      <c r="CC138" s="177">
        <v>0</v>
      </c>
      <c r="CD138" s="177">
        <v>389572</v>
      </c>
      <c r="CE138" s="20"/>
    </row>
    <row r="139" spans="1:83" s="90" customFormat="1" ht="14.65" customHeight="1" x14ac:dyDescent="0.45">
      <c r="A139" s="38">
        <f t="shared" si="23"/>
        <v>203000</v>
      </c>
      <c r="B139" s="163">
        <v>5318</v>
      </c>
      <c r="C139" s="164" t="s">
        <v>232</v>
      </c>
      <c r="D139" s="165" t="s">
        <v>262</v>
      </c>
      <c r="E139" s="172"/>
      <c r="F139" s="172"/>
      <c r="G139" s="166">
        <v>134.10411926109464</v>
      </c>
      <c r="H139" s="164" t="s">
        <v>279</v>
      </c>
      <c r="I139" s="178">
        <v>6.7777777777777777</v>
      </c>
      <c r="J139" s="164"/>
      <c r="K139" s="164"/>
      <c r="L139" s="164" t="s">
        <v>319</v>
      </c>
      <c r="M139" s="166">
        <v>57.64</v>
      </c>
      <c r="N139" s="165" t="s">
        <v>989</v>
      </c>
      <c r="O139" s="164">
        <v>11</v>
      </c>
      <c r="P139" s="164">
        <v>10</v>
      </c>
      <c r="Q139" s="164"/>
      <c r="R139" s="164"/>
      <c r="S139" s="164"/>
      <c r="T139" s="164"/>
      <c r="U139" s="164"/>
      <c r="V139" s="172"/>
      <c r="W139" s="172"/>
      <c r="X139" s="172"/>
      <c r="Y139" s="164" t="s">
        <v>40</v>
      </c>
      <c r="Z139" s="164"/>
      <c r="AA139" s="164"/>
      <c r="AB139" s="164"/>
      <c r="AC139" s="164"/>
      <c r="AD139" s="179"/>
      <c r="AE139" s="179"/>
      <c r="AF139" s="179"/>
      <c r="AG139" s="179"/>
      <c r="AH139" s="172" t="s">
        <v>40</v>
      </c>
      <c r="AI139" s="172"/>
      <c r="AJ139" s="191" t="s">
        <v>982</v>
      </c>
      <c r="AK139" s="194">
        <v>15</v>
      </c>
      <c r="AL139" s="195">
        <v>127.85078312664795</v>
      </c>
      <c r="AM139" s="182"/>
      <c r="AN139" s="183" t="s">
        <v>940</v>
      </c>
      <c r="AO139" s="165">
        <v>2021</v>
      </c>
      <c r="AP139" s="164" t="s">
        <v>409</v>
      </c>
      <c r="AQ139" s="165" t="s">
        <v>1052</v>
      </c>
      <c r="AR139" s="164" t="s">
        <v>920</v>
      </c>
      <c r="AS139" s="164" t="s">
        <v>921</v>
      </c>
      <c r="AT139" s="164" t="s">
        <v>516</v>
      </c>
      <c r="AU139" s="184">
        <v>43839</v>
      </c>
      <c r="AV139" s="183" t="s">
        <v>655</v>
      </c>
      <c r="AW139" s="172"/>
      <c r="AX139" s="183" t="s">
        <v>807</v>
      </c>
      <c r="AY139" s="185" t="s">
        <v>948</v>
      </c>
      <c r="AZ139" s="185" t="s">
        <v>1041</v>
      </c>
      <c r="BA139" s="186" t="s">
        <v>40</v>
      </c>
      <c r="BB139" s="187"/>
      <c r="BC139" s="187"/>
      <c r="BD139" s="187"/>
      <c r="BE139" s="187"/>
      <c r="BF139" s="187"/>
      <c r="BG139" s="187"/>
      <c r="BH139" s="187">
        <f t="shared" si="29"/>
        <v>0</v>
      </c>
      <c r="BI139" s="188">
        <f t="shared" si="30"/>
        <v>0</v>
      </c>
      <c r="BJ139" s="177">
        <v>203000</v>
      </c>
      <c r="BK139" s="174">
        <f t="shared" si="24"/>
        <v>0</v>
      </c>
      <c r="BL139" s="174">
        <f t="shared" si="25"/>
        <v>203000</v>
      </c>
      <c r="BM139" s="174">
        <f t="shared" si="26"/>
        <v>203000</v>
      </c>
      <c r="BN139" s="174"/>
      <c r="BO139" s="176" t="s">
        <v>40</v>
      </c>
      <c r="BP139" s="174"/>
      <c r="BQ139" s="174"/>
      <c r="BR139" s="174"/>
      <c r="BS139" s="174"/>
      <c r="BT139" s="174">
        <v>0</v>
      </c>
      <c r="BU139" s="174">
        <v>0</v>
      </c>
      <c r="BV139" s="174"/>
      <c r="BW139" s="174"/>
      <c r="BX139" s="174">
        <v>0</v>
      </c>
      <c r="BY139" s="174"/>
      <c r="BZ139" s="174"/>
      <c r="CA139" s="174">
        <v>0</v>
      </c>
      <c r="CB139" s="174"/>
      <c r="CC139" s="177">
        <v>0</v>
      </c>
      <c r="CD139" s="177">
        <v>5000</v>
      </c>
      <c r="CE139" s="20"/>
    </row>
    <row r="140" spans="1:83" s="90" customFormat="1" ht="14.65" customHeight="1" x14ac:dyDescent="0.45">
      <c r="A140" s="38">
        <f t="shared" si="23"/>
        <v>376342</v>
      </c>
      <c r="B140" s="163">
        <v>5300</v>
      </c>
      <c r="C140" s="164" t="s">
        <v>222</v>
      </c>
      <c r="D140" s="165" t="s">
        <v>262</v>
      </c>
      <c r="E140" s="172"/>
      <c r="F140" s="172"/>
      <c r="G140" s="166">
        <v>367.68135705131704</v>
      </c>
      <c r="H140" s="164" t="s">
        <v>286</v>
      </c>
      <c r="I140" s="178">
        <v>5</v>
      </c>
      <c r="J140" s="164"/>
      <c r="K140" s="164"/>
      <c r="L140" s="164"/>
      <c r="M140" s="166"/>
      <c r="N140" s="172" t="s">
        <v>996</v>
      </c>
      <c r="O140" s="164">
        <v>14</v>
      </c>
      <c r="P140" s="164"/>
      <c r="Q140" s="164">
        <v>4</v>
      </c>
      <c r="R140" s="164"/>
      <c r="S140" s="164"/>
      <c r="T140" s="164"/>
      <c r="U140" s="164"/>
      <c r="V140" s="172"/>
      <c r="W140" s="172"/>
      <c r="X140" s="172"/>
      <c r="Y140" s="164" t="s">
        <v>40</v>
      </c>
      <c r="Z140" s="164"/>
      <c r="AA140" s="164"/>
      <c r="AB140" s="164"/>
      <c r="AC140" s="164"/>
      <c r="AD140" s="179"/>
      <c r="AE140" s="179"/>
      <c r="AF140" s="179"/>
      <c r="AG140" s="179"/>
      <c r="AH140" s="165" t="s">
        <v>40</v>
      </c>
      <c r="AI140" s="172"/>
      <c r="AJ140" s="169" t="s">
        <v>982</v>
      </c>
      <c r="AK140" s="172">
        <v>14</v>
      </c>
      <c r="AL140" s="189">
        <v>126.19790092113416</v>
      </c>
      <c r="AM140" s="182"/>
      <c r="AN140" s="183" t="s">
        <v>941</v>
      </c>
      <c r="AO140" s="165">
        <v>2021</v>
      </c>
      <c r="AP140" s="164" t="s">
        <v>401</v>
      </c>
      <c r="AQ140" s="165" t="s">
        <v>1056</v>
      </c>
      <c r="AR140" s="164" t="s">
        <v>912</v>
      </c>
      <c r="AS140" s="164" t="s">
        <v>913</v>
      </c>
      <c r="AT140" s="164" t="s">
        <v>508</v>
      </c>
      <c r="AU140" s="184">
        <v>43840</v>
      </c>
      <c r="AV140" s="183" t="s">
        <v>645</v>
      </c>
      <c r="AW140" s="172"/>
      <c r="AX140" s="183" t="s">
        <v>797</v>
      </c>
      <c r="AY140" s="185" t="s">
        <v>945</v>
      </c>
      <c r="AZ140" s="185" t="s">
        <v>1041</v>
      </c>
      <c r="BA140" s="186" t="s">
        <v>40</v>
      </c>
      <c r="BB140" s="187"/>
      <c r="BC140" s="187"/>
      <c r="BD140" s="187"/>
      <c r="BE140" s="187"/>
      <c r="BF140" s="187"/>
      <c r="BG140" s="187"/>
      <c r="BH140" s="187">
        <f t="shared" si="29"/>
        <v>0</v>
      </c>
      <c r="BI140" s="188">
        <f t="shared" si="30"/>
        <v>0</v>
      </c>
      <c r="BJ140" s="177">
        <v>376342</v>
      </c>
      <c r="BK140" s="174">
        <f t="shared" si="24"/>
        <v>0</v>
      </c>
      <c r="BL140" s="174">
        <f t="shared" si="25"/>
        <v>419342</v>
      </c>
      <c r="BM140" s="174">
        <f t="shared" si="26"/>
        <v>376342</v>
      </c>
      <c r="BN140" s="174"/>
      <c r="BO140" s="176" t="s">
        <v>40</v>
      </c>
      <c r="BP140" s="174"/>
      <c r="BQ140" s="174"/>
      <c r="BR140" s="174"/>
      <c r="BS140" s="174"/>
      <c r="BT140" s="174">
        <v>0</v>
      </c>
      <c r="BU140" s="174">
        <v>0</v>
      </c>
      <c r="BV140" s="174"/>
      <c r="BW140" s="174"/>
      <c r="BX140" s="174">
        <v>0</v>
      </c>
      <c r="BY140" s="174"/>
      <c r="BZ140" s="174"/>
      <c r="CA140" s="174">
        <v>0</v>
      </c>
      <c r="CB140" s="174"/>
      <c r="CC140" s="177">
        <v>43000</v>
      </c>
      <c r="CD140" s="177">
        <v>23000</v>
      </c>
      <c r="CE140" s="20"/>
    </row>
    <row r="141" spans="1:83" s="90" customFormat="1" ht="14.65" customHeight="1" x14ac:dyDescent="0.5">
      <c r="A141" s="38">
        <f t="shared" si="23"/>
        <v>7875</v>
      </c>
      <c r="B141" s="163">
        <v>5302</v>
      </c>
      <c r="C141" s="164" t="s">
        <v>224</v>
      </c>
      <c r="D141" s="165" t="s">
        <v>262</v>
      </c>
      <c r="E141" s="172"/>
      <c r="F141" s="172"/>
      <c r="G141" s="166">
        <v>0</v>
      </c>
      <c r="H141" s="164" t="s">
        <v>266</v>
      </c>
      <c r="I141" s="178">
        <v>7</v>
      </c>
      <c r="J141" s="164">
        <v>314.95999999999998</v>
      </c>
      <c r="K141" s="164" t="s">
        <v>40</v>
      </c>
      <c r="L141" s="164" t="s">
        <v>322</v>
      </c>
      <c r="M141" s="166">
        <v>313.93</v>
      </c>
      <c r="N141" s="172" t="s">
        <v>992</v>
      </c>
      <c r="O141" s="164">
        <v>51</v>
      </c>
      <c r="P141" s="164">
        <v>39</v>
      </c>
      <c r="Q141" s="164">
        <v>26</v>
      </c>
      <c r="R141" s="164"/>
      <c r="S141" s="164"/>
      <c r="T141" s="164"/>
      <c r="U141" s="164"/>
      <c r="V141" s="172"/>
      <c r="W141" s="172"/>
      <c r="X141" s="172"/>
      <c r="Y141" s="164" t="s">
        <v>40</v>
      </c>
      <c r="Z141" s="164"/>
      <c r="AA141" s="164"/>
      <c r="AB141" s="164"/>
      <c r="AC141" s="164"/>
      <c r="AD141" s="179"/>
      <c r="AE141" s="179"/>
      <c r="AF141" s="179"/>
      <c r="AG141" s="179"/>
      <c r="AH141" s="172"/>
      <c r="AI141" s="172"/>
      <c r="AJ141" s="193" t="s">
        <v>982</v>
      </c>
      <c r="AK141" s="180">
        <v>41</v>
      </c>
      <c r="AL141" s="181">
        <v>125.44314819057291</v>
      </c>
      <c r="AM141" s="182"/>
      <c r="AN141" s="183" t="s">
        <v>939</v>
      </c>
      <c r="AO141" s="165">
        <v>2021</v>
      </c>
      <c r="AP141" s="164" t="s">
        <v>403</v>
      </c>
      <c r="AQ141" s="165" t="s">
        <v>17</v>
      </c>
      <c r="AR141" s="164" t="s">
        <v>914</v>
      </c>
      <c r="AS141" s="164" t="s">
        <v>915</v>
      </c>
      <c r="AT141" s="164" t="s">
        <v>510</v>
      </c>
      <c r="AU141" s="184">
        <v>43829</v>
      </c>
      <c r="AV141" s="183" t="s">
        <v>647</v>
      </c>
      <c r="AW141" s="172"/>
      <c r="AX141" s="183" t="s">
        <v>799</v>
      </c>
      <c r="AY141" s="185" t="s">
        <v>948</v>
      </c>
      <c r="AZ141" s="185" t="s">
        <v>1041</v>
      </c>
      <c r="BA141" s="186" t="s">
        <v>40</v>
      </c>
      <c r="BB141" s="187"/>
      <c r="BC141" s="187"/>
      <c r="BD141" s="187"/>
      <c r="BE141" s="187"/>
      <c r="BF141" s="187"/>
      <c r="BG141" s="187"/>
      <c r="BH141" s="187">
        <f t="shared" si="29"/>
        <v>0</v>
      </c>
      <c r="BI141" s="188">
        <f t="shared" si="30"/>
        <v>0</v>
      </c>
      <c r="BJ141" s="177">
        <v>7875</v>
      </c>
      <c r="BK141" s="174">
        <f t="shared" si="24"/>
        <v>0</v>
      </c>
      <c r="BL141" s="174">
        <f t="shared" si="25"/>
        <v>9875</v>
      </c>
      <c r="BM141" s="174">
        <f t="shared" si="26"/>
        <v>7875</v>
      </c>
      <c r="BN141" s="174"/>
      <c r="BO141" s="176" t="s">
        <v>40</v>
      </c>
      <c r="BP141" s="174"/>
      <c r="BQ141" s="174"/>
      <c r="BR141" s="174"/>
      <c r="BS141" s="174"/>
      <c r="BT141" s="174">
        <v>0</v>
      </c>
      <c r="BU141" s="174">
        <v>0</v>
      </c>
      <c r="BV141" s="174"/>
      <c r="BW141" s="174"/>
      <c r="BX141" s="174">
        <v>0</v>
      </c>
      <c r="BY141" s="174"/>
      <c r="BZ141" s="174"/>
      <c r="CA141" s="174">
        <v>0</v>
      </c>
      <c r="CB141" s="174"/>
      <c r="CC141" s="177">
        <v>2000</v>
      </c>
      <c r="CD141" s="177">
        <v>1000</v>
      </c>
      <c r="CE141" s="20"/>
    </row>
    <row r="142" spans="1:83" s="90" customFormat="1" ht="14.65" customHeight="1" x14ac:dyDescent="0.5">
      <c r="A142" s="38">
        <f t="shared" si="23"/>
        <v>424264</v>
      </c>
      <c r="B142" s="163">
        <v>5226</v>
      </c>
      <c r="C142" s="164" t="s">
        <v>178</v>
      </c>
      <c r="D142" s="165" t="s">
        <v>262</v>
      </c>
      <c r="E142" s="172"/>
      <c r="F142" s="172"/>
      <c r="G142" s="166">
        <v>2063.6957022005386</v>
      </c>
      <c r="H142" s="164" t="s">
        <v>285</v>
      </c>
      <c r="I142" s="178">
        <v>8.125</v>
      </c>
      <c r="J142" s="164">
        <v>1</v>
      </c>
      <c r="K142" s="164"/>
      <c r="L142" s="164"/>
      <c r="M142" s="166"/>
      <c r="N142" s="165" t="s">
        <v>989</v>
      </c>
      <c r="O142" s="164">
        <v>32</v>
      </c>
      <c r="P142" s="164">
        <v>36</v>
      </c>
      <c r="Q142" s="164"/>
      <c r="R142" s="164"/>
      <c r="S142" s="164"/>
      <c r="T142" s="164"/>
      <c r="U142" s="164"/>
      <c r="V142" s="172"/>
      <c r="W142" s="172"/>
      <c r="X142" s="172"/>
      <c r="Y142" s="164" t="s">
        <v>40</v>
      </c>
      <c r="Z142" s="164" t="s">
        <v>40</v>
      </c>
      <c r="AA142" s="164" t="s">
        <v>40</v>
      </c>
      <c r="AB142" s="164"/>
      <c r="AC142" s="164"/>
      <c r="AD142" s="179"/>
      <c r="AE142" s="179"/>
      <c r="AF142" s="179"/>
      <c r="AG142" s="179" t="s">
        <v>1005</v>
      </c>
      <c r="AH142" s="172"/>
      <c r="AI142" s="172"/>
      <c r="AJ142" s="193" t="s">
        <v>982</v>
      </c>
      <c r="AK142" s="180">
        <v>42</v>
      </c>
      <c r="AL142" s="181">
        <v>124.97042091784562</v>
      </c>
      <c r="AM142" s="182"/>
      <c r="AN142" s="183" t="s">
        <v>939</v>
      </c>
      <c r="AO142" s="165">
        <v>2021</v>
      </c>
      <c r="AP142" s="164" t="s">
        <v>370</v>
      </c>
      <c r="AQ142" s="165" t="s">
        <v>947</v>
      </c>
      <c r="AR142" s="164"/>
      <c r="AS142" s="164" t="s">
        <v>885</v>
      </c>
      <c r="AT142" s="164" t="s">
        <v>477</v>
      </c>
      <c r="AU142" s="184">
        <v>43840</v>
      </c>
      <c r="AV142" s="183" t="s">
        <v>601</v>
      </c>
      <c r="AW142" s="172" t="s">
        <v>40</v>
      </c>
      <c r="AX142" s="183" t="s">
        <v>753</v>
      </c>
      <c r="AY142" s="185" t="s">
        <v>945</v>
      </c>
      <c r="AZ142" s="185" t="s">
        <v>1041</v>
      </c>
      <c r="BA142" s="186" t="s">
        <v>40</v>
      </c>
      <c r="BB142" s="187"/>
      <c r="BC142" s="187"/>
      <c r="BD142" s="187"/>
      <c r="BE142" s="187"/>
      <c r="BF142" s="187"/>
      <c r="BG142" s="187"/>
      <c r="BH142" s="187">
        <f t="shared" si="29"/>
        <v>0</v>
      </c>
      <c r="BI142" s="188">
        <f t="shared" si="30"/>
        <v>0</v>
      </c>
      <c r="BJ142" s="177">
        <v>424264</v>
      </c>
      <c r="BK142" s="174">
        <f t="shared" si="24"/>
        <v>0</v>
      </c>
      <c r="BL142" s="174">
        <f t="shared" si="25"/>
        <v>424264</v>
      </c>
      <c r="BM142" s="174">
        <f t="shared" si="26"/>
        <v>424264</v>
      </c>
      <c r="BN142" s="174"/>
      <c r="BO142" s="176" t="s">
        <v>40</v>
      </c>
      <c r="BP142" s="174"/>
      <c r="BQ142" s="174"/>
      <c r="BR142" s="174"/>
      <c r="BS142" s="174"/>
      <c r="BT142" s="174">
        <v>0</v>
      </c>
      <c r="BU142" s="174">
        <v>0</v>
      </c>
      <c r="BV142" s="174"/>
      <c r="BW142" s="174"/>
      <c r="BX142" s="174">
        <v>0</v>
      </c>
      <c r="BY142" s="174"/>
      <c r="BZ142" s="174"/>
      <c r="CA142" s="174">
        <v>0</v>
      </c>
      <c r="CB142" s="174"/>
      <c r="CC142" s="177">
        <v>0</v>
      </c>
      <c r="CD142" s="177">
        <v>50000</v>
      </c>
      <c r="CE142" s="20"/>
    </row>
    <row r="143" spans="1:83" s="90" customFormat="1" ht="14.65" customHeight="1" x14ac:dyDescent="0.5">
      <c r="A143" s="38">
        <f t="shared" si="23"/>
        <v>16991</v>
      </c>
      <c r="B143" s="163">
        <v>4642</v>
      </c>
      <c r="C143" s="164" t="s">
        <v>123</v>
      </c>
      <c r="D143" s="165" t="s">
        <v>262</v>
      </c>
      <c r="E143" s="172"/>
      <c r="F143" s="172"/>
      <c r="G143" s="166">
        <v>61.718117915967383</v>
      </c>
      <c r="H143" s="164" t="s">
        <v>269</v>
      </c>
      <c r="I143" s="178">
        <v>6.6363636363636367</v>
      </c>
      <c r="J143" s="164"/>
      <c r="K143" s="164" t="s">
        <v>40</v>
      </c>
      <c r="L143" s="164"/>
      <c r="M143" s="166"/>
      <c r="N143" s="165" t="s">
        <v>992</v>
      </c>
      <c r="O143" s="164">
        <v>42</v>
      </c>
      <c r="P143" s="164">
        <v>43</v>
      </c>
      <c r="Q143" s="164">
        <v>29</v>
      </c>
      <c r="R143" s="164"/>
      <c r="S143" s="164"/>
      <c r="T143" s="164"/>
      <c r="U143" s="164"/>
      <c r="V143" s="172"/>
      <c r="W143" s="172"/>
      <c r="X143" s="172"/>
      <c r="Y143" s="164" t="s">
        <v>40</v>
      </c>
      <c r="Z143" s="164" t="s">
        <v>40</v>
      </c>
      <c r="AA143" s="164" t="s">
        <v>40</v>
      </c>
      <c r="AB143" s="164"/>
      <c r="AC143" s="164"/>
      <c r="AD143" s="179"/>
      <c r="AE143" s="179"/>
      <c r="AF143" s="179"/>
      <c r="AG143" s="179" t="s">
        <v>1005</v>
      </c>
      <c r="AH143" s="172"/>
      <c r="AI143" s="172"/>
      <c r="AJ143" s="193" t="s">
        <v>982</v>
      </c>
      <c r="AK143" s="180">
        <v>43</v>
      </c>
      <c r="AL143" s="181">
        <v>124.46133000875471</v>
      </c>
      <c r="AM143" s="182"/>
      <c r="AN143" s="183" t="s">
        <v>939</v>
      </c>
      <c r="AO143" s="165">
        <v>2021</v>
      </c>
      <c r="AP143" s="164" t="s">
        <v>324</v>
      </c>
      <c r="AQ143" s="165" t="s">
        <v>1051</v>
      </c>
      <c r="AR143" s="164" t="s">
        <v>836</v>
      </c>
      <c r="AS143" s="164" t="s">
        <v>837</v>
      </c>
      <c r="AT143" s="164" t="s">
        <v>431</v>
      </c>
      <c r="AU143" s="184">
        <v>43840</v>
      </c>
      <c r="AV143" s="183" t="s">
        <v>545</v>
      </c>
      <c r="AW143" s="172"/>
      <c r="AX143" s="183" t="s">
        <v>698</v>
      </c>
      <c r="AY143" s="185" t="s">
        <v>948</v>
      </c>
      <c r="AZ143" s="185" t="s">
        <v>1041</v>
      </c>
      <c r="BA143" s="186" t="s">
        <v>40</v>
      </c>
      <c r="BB143" s="187"/>
      <c r="BC143" s="187"/>
      <c r="BD143" s="187"/>
      <c r="BE143" s="187"/>
      <c r="BF143" s="187"/>
      <c r="BG143" s="187"/>
      <c r="BH143" s="187">
        <f t="shared" si="29"/>
        <v>0</v>
      </c>
      <c r="BI143" s="188">
        <f t="shared" si="30"/>
        <v>0</v>
      </c>
      <c r="BJ143" s="177">
        <v>16991</v>
      </c>
      <c r="BK143" s="174">
        <f t="shared" si="24"/>
        <v>0</v>
      </c>
      <c r="BL143" s="174">
        <f t="shared" si="25"/>
        <v>16991</v>
      </c>
      <c r="BM143" s="174">
        <f t="shared" si="26"/>
        <v>16991</v>
      </c>
      <c r="BN143" s="174"/>
      <c r="BO143" s="176" t="s">
        <v>40</v>
      </c>
      <c r="BP143" s="174"/>
      <c r="BQ143" s="174"/>
      <c r="BR143" s="174"/>
      <c r="BS143" s="174"/>
      <c r="BT143" s="174">
        <v>0</v>
      </c>
      <c r="BU143" s="174">
        <v>0</v>
      </c>
      <c r="BV143" s="174"/>
      <c r="BW143" s="174"/>
      <c r="BX143" s="174">
        <v>0</v>
      </c>
      <c r="BY143" s="174"/>
      <c r="BZ143" s="174"/>
      <c r="CA143" s="174">
        <v>0</v>
      </c>
      <c r="CB143" s="174"/>
      <c r="CC143" s="177">
        <v>0</v>
      </c>
      <c r="CD143" s="177">
        <v>7100</v>
      </c>
      <c r="CE143" s="20"/>
    </row>
    <row r="144" spans="1:83" s="90" customFormat="1" ht="14.65" customHeight="1" x14ac:dyDescent="0.45">
      <c r="A144" s="38">
        <f t="shared" si="23"/>
        <v>132500</v>
      </c>
      <c r="B144" s="163">
        <v>5185</v>
      </c>
      <c r="C144" s="164" t="s">
        <v>148</v>
      </c>
      <c r="D144" s="165" t="s">
        <v>262</v>
      </c>
      <c r="E144" s="172" t="s">
        <v>40</v>
      </c>
      <c r="F144" s="172" t="s">
        <v>979</v>
      </c>
      <c r="G144" s="166">
        <v>12520.252088761394</v>
      </c>
      <c r="H144" s="164" t="s">
        <v>284</v>
      </c>
      <c r="I144" s="178">
        <v>9.5714285714285712</v>
      </c>
      <c r="J144" s="164">
        <v>1</v>
      </c>
      <c r="K144" s="164" t="s">
        <v>40</v>
      </c>
      <c r="L144" s="164" t="s">
        <v>320</v>
      </c>
      <c r="M144" s="166">
        <v>9510.0499999999993</v>
      </c>
      <c r="N144" s="165" t="s">
        <v>992</v>
      </c>
      <c r="O144" s="164">
        <v>3</v>
      </c>
      <c r="P144" s="164">
        <v>1</v>
      </c>
      <c r="Q144" s="164">
        <v>7</v>
      </c>
      <c r="R144" s="164"/>
      <c r="S144" s="164"/>
      <c r="T144" s="164"/>
      <c r="U144" s="164"/>
      <c r="V144" s="172"/>
      <c r="W144" s="172"/>
      <c r="X144" s="172"/>
      <c r="Y144" s="164" t="s">
        <v>40</v>
      </c>
      <c r="Z144" s="164"/>
      <c r="AA144" s="164"/>
      <c r="AB144" s="164"/>
      <c r="AC144" s="164"/>
      <c r="AD144" s="179"/>
      <c r="AE144" s="179"/>
      <c r="AF144" s="179"/>
      <c r="AG144" s="179" t="s">
        <v>56</v>
      </c>
      <c r="AH144" s="172" t="s">
        <v>40</v>
      </c>
      <c r="AI144" s="172"/>
      <c r="AJ144" s="169" t="s">
        <v>982</v>
      </c>
      <c r="AK144" s="165">
        <v>16</v>
      </c>
      <c r="AL144" s="189">
        <v>124.22171044494371</v>
      </c>
      <c r="AM144" s="182"/>
      <c r="AN144" s="183" t="s">
        <v>941</v>
      </c>
      <c r="AO144" s="165">
        <v>2021</v>
      </c>
      <c r="AP144" s="164" t="s">
        <v>350</v>
      </c>
      <c r="AQ144" s="165" t="s">
        <v>979</v>
      </c>
      <c r="AR144" s="164"/>
      <c r="AS144" s="164" t="s">
        <v>867</v>
      </c>
      <c r="AT144" s="164" t="s">
        <v>457</v>
      </c>
      <c r="AU144" s="184">
        <v>43839</v>
      </c>
      <c r="AV144" s="183" t="s">
        <v>571</v>
      </c>
      <c r="AW144" s="172"/>
      <c r="AX144" s="183" t="s">
        <v>724</v>
      </c>
      <c r="AY144" s="185" t="s">
        <v>948</v>
      </c>
      <c r="AZ144" s="185" t="s">
        <v>1041</v>
      </c>
      <c r="BA144" s="186" t="s">
        <v>40</v>
      </c>
      <c r="BB144" s="187"/>
      <c r="BC144" s="187"/>
      <c r="BD144" s="187"/>
      <c r="BE144" s="187"/>
      <c r="BF144" s="187"/>
      <c r="BG144" s="187"/>
      <c r="BH144" s="187">
        <f t="shared" si="29"/>
        <v>0</v>
      </c>
      <c r="BI144" s="188">
        <f t="shared" si="30"/>
        <v>0</v>
      </c>
      <c r="BJ144" s="177">
        <v>132500</v>
      </c>
      <c r="BK144" s="174">
        <f t="shared" si="24"/>
        <v>0</v>
      </c>
      <c r="BL144" s="174">
        <f t="shared" si="25"/>
        <v>132500</v>
      </c>
      <c r="BM144" s="174">
        <f t="shared" si="26"/>
        <v>132500</v>
      </c>
      <c r="BN144" s="174"/>
      <c r="BO144" s="176" t="s">
        <v>40</v>
      </c>
      <c r="BP144" s="174"/>
      <c r="BQ144" s="174"/>
      <c r="BR144" s="174"/>
      <c r="BS144" s="174"/>
      <c r="BT144" s="174">
        <v>0</v>
      </c>
      <c r="BU144" s="174">
        <v>0</v>
      </c>
      <c r="BV144" s="174"/>
      <c r="BW144" s="174"/>
      <c r="BX144" s="174">
        <v>0</v>
      </c>
      <c r="BY144" s="174"/>
      <c r="BZ144" s="174"/>
      <c r="CA144" s="174">
        <v>0</v>
      </c>
      <c r="CB144" s="174"/>
      <c r="CC144" s="177">
        <v>0</v>
      </c>
      <c r="CD144" s="177">
        <v>155000</v>
      </c>
      <c r="CE144" s="20"/>
    </row>
    <row r="145" spans="1:83" s="90" customFormat="1" ht="14.65" customHeight="1" x14ac:dyDescent="0.5">
      <c r="A145" s="38">
        <f t="shared" si="23"/>
        <v>802917</v>
      </c>
      <c r="B145" s="163">
        <v>5238</v>
      </c>
      <c r="C145" s="164" t="s">
        <v>187</v>
      </c>
      <c r="D145" s="165" t="s">
        <v>262</v>
      </c>
      <c r="E145" s="172"/>
      <c r="F145" s="172"/>
      <c r="G145" s="166">
        <v>0</v>
      </c>
      <c r="H145" s="164" t="s">
        <v>297</v>
      </c>
      <c r="I145" s="178">
        <v>8.9090909090909083</v>
      </c>
      <c r="J145" s="164"/>
      <c r="K145" s="164"/>
      <c r="L145" s="164"/>
      <c r="M145" s="166"/>
      <c r="N145" s="172" t="s">
        <v>992</v>
      </c>
      <c r="O145" s="164">
        <v>13</v>
      </c>
      <c r="P145" s="164">
        <v>17</v>
      </c>
      <c r="Q145" s="164">
        <v>2</v>
      </c>
      <c r="R145" s="164"/>
      <c r="S145" s="164"/>
      <c r="T145" s="164"/>
      <c r="U145" s="164"/>
      <c r="V145" s="172"/>
      <c r="W145" s="172"/>
      <c r="X145" s="172"/>
      <c r="Y145" s="164" t="s">
        <v>40</v>
      </c>
      <c r="Z145" s="164" t="s">
        <v>40</v>
      </c>
      <c r="AA145" s="164" t="s">
        <v>40</v>
      </c>
      <c r="AB145" s="164"/>
      <c r="AC145" s="164" t="s">
        <v>1024</v>
      </c>
      <c r="AD145" s="179"/>
      <c r="AE145" s="179"/>
      <c r="AF145" s="179"/>
      <c r="AG145" s="179" t="s">
        <v>1005</v>
      </c>
      <c r="AH145" s="165" t="s">
        <v>40</v>
      </c>
      <c r="AI145" s="172"/>
      <c r="AJ145" s="193" t="s">
        <v>982</v>
      </c>
      <c r="AK145" s="180">
        <v>44</v>
      </c>
      <c r="AL145" s="181">
        <v>124.17951182693653</v>
      </c>
      <c r="AM145" s="182"/>
      <c r="AN145" s="183" t="s">
        <v>939</v>
      </c>
      <c r="AO145" s="165">
        <v>2021</v>
      </c>
      <c r="AP145" s="164" t="s">
        <v>378</v>
      </c>
      <c r="AQ145" s="165" t="s">
        <v>979</v>
      </c>
      <c r="AR145" s="164"/>
      <c r="AS145" s="164" t="s">
        <v>892</v>
      </c>
      <c r="AT145" s="164" t="s">
        <v>485</v>
      </c>
      <c r="AU145" s="184">
        <v>43840</v>
      </c>
      <c r="AV145" s="183" t="s">
        <v>610</v>
      </c>
      <c r="AW145" s="172" t="s">
        <v>40</v>
      </c>
      <c r="AX145" s="183" t="s">
        <v>762</v>
      </c>
      <c r="AY145" s="185" t="s">
        <v>945</v>
      </c>
      <c r="AZ145" s="185" t="s">
        <v>1041</v>
      </c>
      <c r="BA145" s="186" t="s">
        <v>40</v>
      </c>
      <c r="BB145" s="187"/>
      <c r="BC145" s="187"/>
      <c r="BD145" s="187"/>
      <c r="BE145" s="187"/>
      <c r="BF145" s="187"/>
      <c r="BG145" s="187"/>
      <c r="BH145" s="187">
        <f t="shared" si="29"/>
        <v>0</v>
      </c>
      <c r="BI145" s="188">
        <f t="shared" si="30"/>
        <v>0</v>
      </c>
      <c r="BJ145" s="177">
        <v>802917</v>
      </c>
      <c r="BK145" s="174">
        <f t="shared" si="24"/>
        <v>0</v>
      </c>
      <c r="BL145" s="174">
        <f t="shared" si="25"/>
        <v>802917</v>
      </c>
      <c r="BM145" s="174">
        <f t="shared" si="26"/>
        <v>802917</v>
      </c>
      <c r="BN145" s="174"/>
      <c r="BO145" s="176" t="s">
        <v>40</v>
      </c>
      <c r="BP145" s="174"/>
      <c r="BQ145" s="174"/>
      <c r="BR145" s="174"/>
      <c r="BS145" s="174"/>
      <c r="BT145" s="174">
        <v>0</v>
      </c>
      <c r="BU145" s="174">
        <v>0</v>
      </c>
      <c r="BV145" s="174"/>
      <c r="BW145" s="174"/>
      <c r="BX145" s="174">
        <v>0</v>
      </c>
      <c r="BY145" s="174"/>
      <c r="BZ145" s="174"/>
      <c r="CA145" s="174">
        <v>0</v>
      </c>
      <c r="CB145" s="174"/>
      <c r="CC145" s="177">
        <v>0</v>
      </c>
      <c r="CD145" s="177">
        <v>68000</v>
      </c>
      <c r="CE145" s="20"/>
    </row>
    <row r="146" spans="1:83" s="90" customFormat="1" ht="14.65" customHeight="1" x14ac:dyDescent="0.5">
      <c r="A146" s="38">
        <f t="shared" si="23"/>
        <v>1716450</v>
      </c>
      <c r="B146" s="163">
        <v>5195</v>
      </c>
      <c r="C146" s="164" t="s">
        <v>155</v>
      </c>
      <c r="D146" s="165" t="s">
        <v>262</v>
      </c>
      <c r="E146" s="172"/>
      <c r="F146" s="172"/>
      <c r="G146" s="166">
        <v>2270.7347340813667</v>
      </c>
      <c r="H146" s="164" t="s">
        <v>265</v>
      </c>
      <c r="I146" s="178">
        <v>7.9090909090909092</v>
      </c>
      <c r="J146" s="164"/>
      <c r="K146" s="164"/>
      <c r="L146" s="164"/>
      <c r="M146" s="166"/>
      <c r="N146" s="172" t="s">
        <v>992</v>
      </c>
      <c r="O146" s="164">
        <v>28</v>
      </c>
      <c r="P146" s="164">
        <v>21</v>
      </c>
      <c r="Q146" s="164">
        <v>15</v>
      </c>
      <c r="R146" s="164"/>
      <c r="S146" s="164"/>
      <c r="T146" s="164"/>
      <c r="U146" s="164"/>
      <c r="V146" s="172"/>
      <c r="W146" s="172"/>
      <c r="X146" s="172"/>
      <c r="Y146" s="164" t="s">
        <v>40</v>
      </c>
      <c r="Z146" s="164"/>
      <c r="AA146" s="164"/>
      <c r="AB146" s="164"/>
      <c r="AC146" s="164"/>
      <c r="AD146" s="179"/>
      <c r="AE146" s="179"/>
      <c r="AF146" s="179"/>
      <c r="AG146" s="179"/>
      <c r="AH146" s="172"/>
      <c r="AI146" s="172"/>
      <c r="AJ146" s="193" t="s">
        <v>984</v>
      </c>
      <c r="AK146" s="180">
        <v>45</v>
      </c>
      <c r="AL146" s="181">
        <v>123.79769364511836</v>
      </c>
      <c r="AM146" s="182"/>
      <c r="AN146" s="183" t="s">
        <v>939</v>
      </c>
      <c r="AO146" s="165">
        <v>2021</v>
      </c>
      <c r="AP146" s="164" t="s">
        <v>354</v>
      </c>
      <c r="AQ146" s="165" t="s">
        <v>979</v>
      </c>
      <c r="AR146" s="164"/>
      <c r="AS146" s="164">
        <v>4358265472</v>
      </c>
      <c r="AT146" s="164" t="s">
        <v>461</v>
      </c>
      <c r="AU146" s="184">
        <v>43840</v>
      </c>
      <c r="AV146" s="183" t="s">
        <v>578</v>
      </c>
      <c r="AW146" s="172"/>
      <c r="AX146" s="183" t="s">
        <v>731</v>
      </c>
      <c r="AY146" s="185" t="s">
        <v>948</v>
      </c>
      <c r="AZ146" s="185" t="s">
        <v>1041</v>
      </c>
      <c r="BA146" s="186" t="s">
        <v>40</v>
      </c>
      <c r="BB146" s="187"/>
      <c r="BC146" s="187"/>
      <c r="BD146" s="187"/>
      <c r="BE146" s="187"/>
      <c r="BF146" s="187"/>
      <c r="BG146" s="187"/>
      <c r="BH146" s="187">
        <f t="shared" si="29"/>
        <v>0</v>
      </c>
      <c r="BI146" s="188">
        <f t="shared" si="30"/>
        <v>0</v>
      </c>
      <c r="BJ146" s="177">
        <v>1716450</v>
      </c>
      <c r="BK146" s="174">
        <f t="shared" si="24"/>
        <v>0</v>
      </c>
      <c r="BL146" s="174">
        <f t="shared" si="25"/>
        <v>1716450</v>
      </c>
      <c r="BM146" s="174">
        <f t="shared" si="26"/>
        <v>1716450</v>
      </c>
      <c r="BN146" s="174"/>
      <c r="BO146" s="176" t="s">
        <v>40</v>
      </c>
      <c r="BP146" s="174"/>
      <c r="BQ146" s="174"/>
      <c r="BR146" s="174"/>
      <c r="BS146" s="174"/>
      <c r="BT146" s="174">
        <v>0</v>
      </c>
      <c r="BU146" s="174">
        <v>0</v>
      </c>
      <c r="BV146" s="174"/>
      <c r="BW146" s="174"/>
      <c r="BX146" s="174">
        <v>0</v>
      </c>
      <c r="BY146" s="174"/>
      <c r="BZ146" s="174"/>
      <c r="CA146" s="174">
        <v>0</v>
      </c>
      <c r="CB146" s="174"/>
      <c r="CC146" s="177">
        <v>0</v>
      </c>
      <c r="CD146" s="177">
        <v>320851.5</v>
      </c>
      <c r="CE146" s="20"/>
    </row>
    <row r="147" spans="1:83" s="90" customFormat="1" ht="14.65" customHeight="1" x14ac:dyDescent="0.5">
      <c r="A147" s="38">
        <f t="shared" si="23"/>
        <v>52285</v>
      </c>
      <c r="B147" s="163">
        <v>5250</v>
      </c>
      <c r="C147" s="164" t="s">
        <v>194</v>
      </c>
      <c r="D147" s="165" t="s">
        <v>262</v>
      </c>
      <c r="E147" s="172"/>
      <c r="F147" s="172"/>
      <c r="G147" s="166">
        <v>21.138441486829748</v>
      </c>
      <c r="H147" s="164" t="s">
        <v>265</v>
      </c>
      <c r="I147" s="178">
        <v>6</v>
      </c>
      <c r="J147" s="164"/>
      <c r="K147" s="164"/>
      <c r="L147" s="164"/>
      <c r="M147" s="166"/>
      <c r="N147" s="172" t="s">
        <v>996</v>
      </c>
      <c r="O147" s="164">
        <v>59</v>
      </c>
      <c r="P147" s="164"/>
      <c r="Q147" s="164">
        <v>19</v>
      </c>
      <c r="R147" s="164"/>
      <c r="S147" s="164"/>
      <c r="T147" s="164"/>
      <c r="U147" s="164"/>
      <c r="V147" s="172"/>
      <c r="W147" s="172"/>
      <c r="X147" s="172"/>
      <c r="Y147" s="164" t="s">
        <v>40</v>
      </c>
      <c r="Z147" s="164" t="s">
        <v>40</v>
      </c>
      <c r="AA147" s="164" t="s">
        <v>40</v>
      </c>
      <c r="AB147" s="164"/>
      <c r="AC147" s="164"/>
      <c r="AD147" s="179"/>
      <c r="AE147" s="179"/>
      <c r="AF147" s="179" t="s">
        <v>56</v>
      </c>
      <c r="AG147" s="179"/>
      <c r="AH147" s="172"/>
      <c r="AI147" s="172"/>
      <c r="AJ147" s="193" t="s">
        <v>984</v>
      </c>
      <c r="AK147" s="180">
        <v>47</v>
      </c>
      <c r="AL147" s="181">
        <v>121.84819869562338</v>
      </c>
      <c r="AM147" s="182"/>
      <c r="AN147" s="183" t="s">
        <v>939</v>
      </c>
      <c r="AO147" s="165">
        <v>2021</v>
      </c>
      <c r="AP147" s="164" t="s">
        <v>328</v>
      </c>
      <c r="AQ147" s="165" t="s">
        <v>1051</v>
      </c>
      <c r="AR147" s="164" t="s">
        <v>840</v>
      </c>
      <c r="AS147" s="164" t="s">
        <v>841</v>
      </c>
      <c r="AT147" s="164" t="s">
        <v>435</v>
      </c>
      <c r="AU147" s="184">
        <v>43839</v>
      </c>
      <c r="AV147" s="183" t="s">
        <v>617</v>
      </c>
      <c r="AW147" s="172"/>
      <c r="AX147" s="183" t="s">
        <v>769</v>
      </c>
      <c r="AY147" s="185" t="s">
        <v>945</v>
      </c>
      <c r="AZ147" s="185" t="s">
        <v>1041</v>
      </c>
      <c r="BA147" s="186" t="s">
        <v>40</v>
      </c>
      <c r="BB147" s="187"/>
      <c r="BC147" s="187"/>
      <c r="BD147" s="187"/>
      <c r="BE147" s="187"/>
      <c r="BF147" s="187"/>
      <c r="BG147" s="187"/>
      <c r="BH147" s="187">
        <f t="shared" si="29"/>
        <v>0</v>
      </c>
      <c r="BI147" s="188">
        <f t="shared" si="30"/>
        <v>0</v>
      </c>
      <c r="BJ147" s="177">
        <v>52285</v>
      </c>
      <c r="BK147" s="174">
        <f t="shared" si="24"/>
        <v>0</v>
      </c>
      <c r="BL147" s="174">
        <f t="shared" si="25"/>
        <v>52285</v>
      </c>
      <c r="BM147" s="174">
        <f t="shared" si="26"/>
        <v>52285</v>
      </c>
      <c r="BN147" s="174"/>
      <c r="BO147" s="176" t="s">
        <v>40</v>
      </c>
      <c r="BP147" s="174"/>
      <c r="BQ147" s="174"/>
      <c r="BR147" s="174"/>
      <c r="BS147" s="174"/>
      <c r="BT147" s="174">
        <v>0</v>
      </c>
      <c r="BU147" s="174">
        <v>0</v>
      </c>
      <c r="BV147" s="174"/>
      <c r="BW147" s="174"/>
      <c r="BX147" s="174">
        <v>0</v>
      </c>
      <c r="BY147" s="174"/>
      <c r="BZ147" s="174"/>
      <c r="CA147" s="174">
        <v>0</v>
      </c>
      <c r="CB147" s="174"/>
      <c r="CC147" s="177">
        <v>0</v>
      </c>
      <c r="CD147" s="177">
        <v>6000</v>
      </c>
      <c r="CE147" s="20"/>
    </row>
    <row r="148" spans="1:83" ht="14.25" customHeight="1" x14ac:dyDescent="0.5">
      <c r="A148" s="38">
        <f t="shared" si="23"/>
        <v>190267</v>
      </c>
      <c r="B148" s="163">
        <v>5210</v>
      </c>
      <c r="C148" s="164" t="s">
        <v>166</v>
      </c>
      <c r="D148" s="165" t="s">
        <v>262</v>
      </c>
      <c r="E148" s="172"/>
      <c r="F148" s="172"/>
      <c r="G148" s="166">
        <v>1429.3535165097824</v>
      </c>
      <c r="H148" s="164" t="s">
        <v>268</v>
      </c>
      <c r="I148" s="178">
        <v>6.3636363636363633</v>
      </c>
      <c r="J148" s="164"/>
      <c r="K148" s="164" t="s">
        <v>40</v>
      </c>
      <c r="L148" s="164" t="s">
        <v>321</v>
      </c>
      <c r="M148" s="166">
        <v>1338.9</v>
      </c>
      <c r="N148" s="165" t="s">
        <v>988</v>
      </c>
      <c r="O148" s="164">
        <v>62</v>
      </c>
      <c r="P148" s="164"/>
      <c r="Q148" s="164"/>
      <c r="R148" s="164"/>
      <c r="S148" s="164"/>
      <c r="T148" s="164"/>
      <c r="U148" s="164"/>
      <c r="V148" s="192"/>
      <c r="W148" s="172"/>
      <c r="X148" s="172"/>
      <c r="Y148" s="164" t="s">
        <v>40</v>
      </c>
      <c r="Z148" s="164"/>
      <c r="AA148" s="164" t="s">
        <v>40</v>
      </c>
      <c r="AB148" s="164"/>
      <c r="AC148" s="164"/>
      <c r="AD148" s="179"/>
      <c r="AE148" s="179"/>
      <c r="AF148" s="179"/>
      <c r="AG148" s="179"/>
      <c r="AH148" s="172"/>
      <c r="AI148" s="172"/>
      <c r="AJ148" s="193" t="s">
        <v>984</v>
      </c>
      <c r="AK148" s="180">
        <v>49</v>
      </c>
      <c r="AL148" s="181">
        <v>121.48860273602743</v>
      </c>
      <c r="AM148" s="182"/>
      <c r="AN148" s="183" t="s">
        <v>939</v>
      </c>
      <c r="AO148" s="165">
        <v>2021</v>
      </c>
      <c r="AP148" s="164" t="s">
        <v>331</v>
      </c>
      <c r="AQ148" s="165" t="s">
        <v>947</v>
      </c>
      <c r="AR148" s="164"/>
      <c r="AS148" s="164" t="s">
        <v>845</v>
      </c>
      <c r="AT148" s="164" t="s">
        <v>438</v>
      </c>
      <c r="AU148" s="184">
        <v>43837</v>
      </c>
      <c r="AV148" s="183" t="s">
        <v>589</v>
      </c>
      <c r="AW148" s="172" t="s">
        <v>40</v>
      </c>
      <c r="AX148" s="183" t="s">
        <v>742</v>
      </c>
      <c r="AY148" s="185" t="s">
        <v>945</v>
      </c>
      <c r="AZ148" s="185" t="s">
        <v>1041</v>
      </c>
      <c r="BA148" s="186" t="s">
        <v>40</v>
      </c>
      <c r="BB148" s="187"/>
      <c r="BC148" s="187"/>
      <c r="BD148" s="187"/>
      <c r="BE148" s="187"/>
      <c r="BF148" s="187"/>
      <c r="BG148" s="187"/>
      <c r="BH148" s="187">
        <f t="shared" si="29"/>
        <v>0</v>
      </c>
      <c r="BI148" s="188">
        <f t="shared" si="30"/>
        <v>0</v>
      </c>
      <c r="BJ148" s="177">
        <v>190267</v>
      </c>
      <c r="BK148" s="174">
        <f t="shared" si="24"/>
        <v>0</v>
      </c>
      <c r="BL148" s="174">
        <f t="shared" si="25"/>
        <v>190267</v>
      </c>
      <c r="BM148" s="174">
        <f t="shared" si="26"/>
        <v>190267</v>
      </c>
      <c r="BN148" s="174"/>
      <c r="BO148" s="176" t="s">
        <v>40</v>
      </c>
      <c r="BP148" s="174"/>
      <c r="BQ148" s="174"/>
      <c r="BR148" s="174"/>
      <c r="BS148" s="174"/>
      <c r="BT148" s="174">
        <v>0</v>
      </c>
      <c r="BU148" s="174">
        <v>0</v>
      </c>
      <c r="BV148" s="174"/>
      <c r="BW148" s="174"/>
      <c r="BX148" s="174">
        <v>0</v>
      </c>
      <c r="BY148" s="174"/>
      <c r="BZ148" s="174"/>
      <c r="CA148" s="174">
        <v>0</v>
      </c>
      <c r="CB148" s="174"/>
      <c r="CC148" s="177">
        <v>0</v>
      </c>
      <c r="CD148" s="177">
        <v>25000</v>
      </c>
      <c r="CE148" s="22"/>
    </row>
    <row r="149" spans="1:83" ht="14.65" customHeight="1" x14ac:dyDescent="0.45">
      <c r="A149" s="38">
        <f t="shared" si="23"/>
        <v>83521</v>
      </c>
      <c r="B149" s="163">
        <v>5313</v>
      </c>
      <c r="C149" s="164" t="s">
        <v>229</v>
      </c>
      <c r="D149" s="165" t="s">
        <v>262</v>
      </c>
      <c r="E149" s="172" t="s">
        <v>40</v>
      </c>
      <c r="F149" s="172" t="s">
        <v>979</v>
      </c>
      <c r="G149" s="166">
        <v>212.0589657741364</v>
      </c>
      <c r="H149" s="164" t="s">
        <v>289</v>
      </c>
      <c r="I149" s="178">
        <v>9.7142857142857135</v>
      </c>
      <c r="J149" s="164">
        <v>8.2200000000000006</v>
      </c>
      <c r="K149" s="164"/>
      <c r="L149" s="164"/>
      <c r="M149" s="166"/>
      <c r="N149" s="165" t="s">
        <v>989</v>
      </c>
      <c r="O149" s="164">
        <v>8</v>
      </c>
      <c r="P149" s="164">
        <v>6</v>
      </c>
      <c r="Q149" s="164"/>
      <c r="R149" s="164"/>
      <c r="S149" s="164"/>
      <c r="T149" s="164"/>
      <c r="U149" s="164"/>
      <c r="V149" s="172"/>
      <c r="W149" s="172"/>
      <c r="X149" s="172"/>
      <c r="Y149" s="164" t="s">
        <v>40</v>
      </c>
      <c r="Z149" s="164"/>
      <c r="AA149" s="164"/>
      <c r="AB149" s="164"/>
      <c r="AC149" s="164"/>
      <c r="AD149" s="179"/>
      <c r="AE149" s="179"/>
      <c r="AF149" s="179"/>
      <c r="AG149" s="179" t="s">
        <v>56</v>
      </c>
      <c r="AH149" s="172" t="s">
        <v>40</v>
      </c>
      <c r="AI149" s="172"/>
      <c r="AJ149" s="191" t="s">
        <v>984</v>
      </c>
      <c r="AK149" s="165">
        <v>17</v>
      </c>
      <c r="AL149" s="189">
        <v>120.22171044494371</v>
      </c>
      <c r="AM149" s="182"/>
      <c r="AN149" s="183" t="s">
        <v>941</v>
      </c>
      <c r="AO149" s="165">
        <v>2021</v>
      </c>
      <c r="AP149" s="164" t="s">
        <v>407</v>
      </c>
      <c r="AQ149" s="165" t="s">
        <v>979</v>
      </c>
      <c r="AR149" s="164"/>
      <c r="AS149" s="164" t="s">
        <v>919</v>
      </c>
      <c r="AT149" s="164" t="s">
        <v>514</v>
      </c>
      <c r="AU149" s="184">
        <v>43840</v>
      </c>
      <c r="AV149" s="183" t="s">
        <v>652</v>
      </c>
      <c r="AW149" s="172"/>
      <c r="AX149" s="183" t="s">
        <v>804</v>
      </c>
      <c r="AY149" s="185" t="s">
        <v>945</v>
      </c>
      <c r="AZ149" s="185" t="s">
        <v>1041</v>
      </c>
      <c r="BA149" s="186" t="s">
        <v>40</v>
      </c>
      <c r="BB149" s="187"/>
      <c r="BC149" s="187"/>
      <c r="BD149" s="187"/>
      <c r="BE149" s="187"/>
      <c r="BF149" s="187"/>
      <c r="BG149" s="187"/>
      <c r="BH149" s="187">
        <f t="shared" si="29"/>
        <v>0</v>
      </c>
      <c r="BI149" s="188">
        <f t="shared" si="30"/>
        <v>0</v>
      </c>
      <c r="BJ149" s="177">
        <v>83521</v>
      </c>
      <c r="BK149" s="174">
        <f t="shared" si="24"/>
        <v>0</v>
      </c>
      <c r="BL149" s="174">
        <f t="shared" si="25"/>
        <v>84021</v>
      </c>
      <c r="BM149" s="174">
        <f t="shared" si="26"/>
        <v>83521</v>
      </c>
      <c r="BN149" s="174"/>
      <c r="BO149" s="176" t="s">
        <v>40</v>
      </c>
      <c r="BP149" s="174"/>
      <c r="BQ149" s="174"/>
      <c r="BR149" s="174"/>
      <c r="BS149" s="174"/>
      <c r="BT149" s="174">
        <v>0</v>
      </c>
      <c r="BU149" s="174">
        <v>0</v>
      </c>
      <c r="BV149" s="174"/>
      <c r="BW149" s="174"/>
      <c r="BX149" s="174">
        <v>0</v>
      </c>
      <c r="BY149" s="174"/>
      <c r="BZ149" s="174"/>
      <c r="CA149" s="174">
        <v>0</v>
      </c>
      <c r="CB149" s="174"/>
      <c r="CC149" s="177">
        <v>500</v>
      </c>
      <c r="CD149" s="177">
        <v>8000</v>
      </c>
    </row>
    <row r="150" spans="1:83" ht="14.65" customHeight="1" x14ac:dyDescent="0.45">
      <c r="A150" s="38">
        <f t="shared" si="23"/>
        <v>524000</v>
      </c>
      <c r="B150" s="163">
        <v>5316</v>
      </c>
      <c r="C150" s="164" t="s">
        <v>231</v>
      </c>
      <c r="D150" s="165" t="s">
        <v>262</v>
      </c>
      <c r="E150" s="172"/>
      <c r="F150" s="172"/>
      <c r="G150" s="166">
        <v>524.39443743919696</v>
      </c>
      <c r="H150" s="164" t="s">
        <v>294</v>
      </c>
      <c r="I150" s="178">
        <v>4.25</v>
      </c>
      <c r="J150" s="164"/>
      <c r="K150" s="164"/>
      <c r="L150" s="164"/>
      <c r="M150" s="166"/>
      <c r="N150" s="165" t="s">
        <v>989</v>
      </c>
      <c r="O150" s="164">
        <v>12</v>
      </c>
      <c r="P150" s="164">
        <v>13</v>
      </c>
      <c r="Q150" s="164"/>
      <c r="R150" s="164"/>
      <c r="S150" s="164"/>
      <c r="T150" s="164"/>
      <c r="U150" s="164"/>
      <c r="V150" s="172"/>
      <c r="W150" s="172"/>
      <c r="X150" s="172"/>
      <c r="Y150" s="164" t="s">
        <v>40</v>
      </c>
      <c r="Z150" s="164"/>
      <c r="AA150" s="164"/>
      <c r="AB150" s="164"/>
      <c r="AC150" s="164" t="s">
        <v>1024</v>
      </c>
      <c r="AD150" s="179"/>
      <c r="AE150" s="179"/>
      <c r="AF150" s="179"/>
      <c r="AG150" s="179"/>
      <c r="AH150" s="172"/>
      <c r="AI150" s="172"/>
      <c r="AJ150" s="169" t="s">
        <v>982</v>
      </c>
      <c r="AK150" s="165">
        <v>14</v>
      </c>
      <c r="AL150" s="189">
        <v>118.85462084594619</v>
      </c>
      <c r="AM150" s="182"/>
      <c r="AN150" s="183" t="s">
        <v>943</v>
      </c>
      <c r="AO150" s="165">
        <v>2021</v>
      </c>
      <c r="AP150" s="164" t="s">
        <v>408</v>
      </c>
      <c r="AQ150" s="165" t="s">
        <v>979</v>
      </c>
      <c r="AR150" s="164"/>
      <c r="AS150" s="164" t="s">
        <v>894</v>
      </c>
      <c r="AT150" s="164" t="s">
        <v>515</v>
      </c>
      <c r="AU150" s="184">
        <v>43840</v>
      </c>
      <c r="AV150" s="183" t="s">
        <v>654</v>
      </c>
      <c r="AW150" s="172"/>
      <c r="AX150" s="183" t="s">
        <v>806</v>
      </c>
      <c r="AY150" s="185" t="s">
        <v>948</v>
      </c>
      <c r="AZ150" s="185" t="s">
        <v>1041</v>
      </c>
      <c r="BA150" s="186" t="s">
        <v>40</v>
      </c>
      <c r="BB150" s="187"/>
      <c r="BC150" s="187"/>
      <c r="BD150" s="187"/>
      <c r="BE150" s="187"/>
      <c r="BF150" s="187"/>
      <c r="BG150" s="187"/>
      <c r="BH150" s="187">
        <f t="shared" si="29"/>
        <v>0</v>
      </c>
      <c r="BI150" s="188">
        <f t="shared" si="30"/>
        <v>0</v>
      </c>
      <c r="BJ150" s="177">
        <v>524000</v>
      </c>
      <c r="BK150" s="174">
        <f t="shared" si="24"/>
        <v>0</v>
      </c>
      <c r="BL150" s="174">
        <f t="shared" si="25"/>
        <v>524000</v>
      </c>
      <c r="BM150" s="174">
        <f t="shared" si="26"/>
        <v>524000</v>
      </c>
      <c r="BN150" s="174"/>
      <c r="BO150" s="176" t="s">
        <v>40</v>
      </c>
      <c r="BP150" s="174"/>
      <c r="BQ150" s="174"/>
      <c r="BR150" s="174"/>
      <c r="BS150" s="174"/>
      <c r="BT150" s="174">
        <v>0</v>
      </c>
      <c r="BU150" s="174">
        <v>0</v>
      </c>
      <c r="BV150" s="174"/>
      <c r="BW150" s="174"/>
      <c r="BX150" s="174">
        <v>0</v>
      </c>
      <c r="BY150" s="174"/>
      <c r="BZ150" s="174"/>
      <c r="CA150" s="174">
        <v>0</v>
      </c>
      <c r="CB150" s="174"/>
      <c r="CC150" s="177">
        <v>0</v>
      </c>
      <c r="CD150" s="177">
        <v>32108.16</v>
      </c>
    </row>
    <row r="151" spans="1:83" ht="14.65" customHeight="1" x14ac:dyDescent="0.5">
      <c r="A151" s="38">
        <f t="shared" si="23"/>
        <v>72625</v>
      </c>
      <c r="B151" s="163">
        <v>5209</v>
      </c>
      <c r="C151" s="164" t="s">
        <v>165</v>
      </c>
      <c r="D151" s="165" t="s">
        <v>262</v>
      </c>
      <c r="E151" s="172"/>
      <c r="F151" s="172"/>
      <c r="G151" s="166">
        <v>415.10385048081298</v>
      </c>
      <c r="H151" s="164" t="s">
        <v>268</v>
      </c>
      <c r="I151" s="178">
        <v>4.3636363636363633</v>
      </c>
      <c r="J151" s="164"/>
      <c r="K151" s="164" t="s">
        <v>40</v>
      </c>
      <c r="L151" s="164" t="s">
        <v>315</v>
      </c>
      <c r="M151" s="166">
        <v>415.1</v>
      </c>
      <c r="N151" s="165" t="s">
        <v>988</v>
      </c>
      <c r="O151" s="164">
        <v>63</v>
      </c>
      <c r="P151" s="164"/>
      <c r="Q151" s="164"/>
      <c r="R151" s="164"/>
      <c r="S151" s="164"/>
      <c r="T151" s="164"/>
      <c r="U151" s="164"/>
      <c r="V151" s="192"/>
      <c r="W151" s="172"/>
      <c r="X151" s="172"/>
      <c r="Y151" s="164" t="s">
        <v>40</v>
      </c>
      <c r="Z151" s="164"/>
      <c r="AA151" s="164"/>
      <c r="AB151" s="164"/>
      <c r="AC151" s="164"/>
      <c r="AD151" s="179"/>
      <c r="AE151" s="179"/>
      <c r="AF151" s="179"/>
      <c r="AG151" s="179"/>
      <c r="AH151" s="172"/>
      <c r="AI151" s="172"/>
      <c r="AJ151" s="193" t="s">
        <v>984</v>
      </c>
      <c r="AK151" s="180">
        <v>52</v>
      </c>
      <c r="AL151" s="181">
        <v>113.00678455420926</v>
      </c>
      <c r="AM151" s="182"/>
      <c r="AN151" s="183" t="s">
        <v>939</v>
      </c>
      <c r="AO151" s="165">
        <v>2021</v>
      </c>
      <c r="AP151" s="164" t="s">
        <v>331</v>
      </c>
      <c r="AQ151" s="165" t="s">
        <v>947</v>
      </c>
      <c r="AR151" s="164"/>
      <c r="AS151" s="164" t="s">
        <v>845</v>
      </c>
      <c r="AT151" s="164" t="s">
        <v>438</v>
      </c>
      <c r="AU151" s="184">
        <v>43837</v>
      </c>
      <c r="AV151" s="183" t="s">
        <v>588</v>
      </c>
      <c r="AW151" s="172"/>
      <c r="AX151" s="183" t="s">
        <v>741</v>
      </c>
      <c r="AY151" s="185" t="s">
        <v>948</v>
      </c>
      <c r="AZ151" s="185" t="s">
        <v>1041</v>
      </c>
      <c r="BA151" s="186" t="s">
        <v>40</v>
      </c>
      <c r="BB151" s="187"/>
      <c r="BC151" s="187"/>
      <c r="BD151" s="187"/>
      <c r="BE151" s="187"/>
      <c r="BF151" s="187"/>
      <c r="BG151" s="187"/>
      <c r="BH151" s="187">
        <f t="shared" si="29"/>
        <v>0</v>
      </c>
      <c r="BI151" s="188">
        <f t="shared" si="30"/>
        <v>0</v>
      </c>
      <c r="BJ151" s="177">
        <v>72625</v>
      </c>
      <c r="BK151" s="174">
        <f t="shared" si="24"/>
        <v>0</v>
      </c>
      <c r="BL151" s="174">
        <f t="shared" si="25"/>
        <v>72625</v>
      </c>
      <c r="BM151" s="174">
        <f t="shared" si="26"/>
        <v>72625</v>
      </c>
      <c r="BN151" s="174"/>
      <c r="BO151" s="176" t="s">
        <v>40</v>
      </c>
      <c r="BP151" s="174"/>
      <c r="BQ151" s="174"/>
      <c r="BR151" s="174"/>
      <c r="BS151" s="174"/>
      <c r="BT151" s="174">
        <v>0</v>
      </c>
      <c r="BU151" s="174">
        <v>0</v>
      </c>
      <c r="BV151" s="174"/>
      <c r="BW151" s="174"/>
      <c r="BX151" s="174">
        <v>0</v>
      </c>
      <c r="BY151" s="174"/>
      <c r="BZ151" s="174"/>
      <c r="CA151" s="174">
        <v>0</v>
      </c>
      <c r="CB151" s="174"/>
      <c r="CC151" s="177">
        <v>0</v>
      </c>
      <c r="CD151" s="177">
        <v>17500</v>
      </c>
    </row>
    <row r="152" spans="1:83" ht="14.65" customHeight="1" x14ac:dyDescent="0.45">
      <c r="A152" s="38">
        <f t="shared" si="23"/>
        <v>205087</v>
      </c>
      <c r="B152" s="163">
        <v>5353</v>
      </c>
      <c r="C152" s="164" t="s">
        <v>247</v>
      </c>
      <c r="D152" s="165" t="s">
        <v>262</v>
      </c>
      <c r="E152" s="172"/>
      <c r="F152" s="172"/>
      <c r="G152" s="166">
        <v>0</v>
      </c>
      <c r="H152" s="164"/>
      <c r="I152" s="178">
        <v>0.88888888888888884</v>
      </c>
      <c r="J152" s="164"/>
      <c r="K152" s="164"/>
      <c r="L152" s="164"/>
      <c r="M152" s="166"/>
      <c r="N152" s="172"/>
      <c r="O152" s="164"/>
      <c r="P152" s="164"/>
      <c r="Q152" s="164"/>
      <c r="R152" s="164"/>
      <c r="S152" s="164"/>
      <c r="T152" s="164"/>
      <c r="U152" s="164"/>
      <c r="V152" s="172"/>
      <c r="W152" s="172"/>
      <c r="X152" s="172"/>
      <c r="Y152" s="164" t="s">
        <v>40</v>
      </c>
      <c r="Z152" s="164"/>
      <c r="AA152" s="164"/>
      <c r="AB152" s="164"/>
      <c r="AC152" s="164"/>
      <c r="AD152" s="179"/>
      <c r="AE152" s="179"/>
      <c r="AF152" s="179"/>
      <c r="AG152" s="179"/>
      <c r="AH152" s="172"/>
      <c r="AI152" s="172"/>
      <c r="AJ152" s="191" t="s">
        <v>984</v>
      </c>
      <c r="AK152" s="194">
        <v>17</v>
      </c>
      <c r="AL152" s="195">
        <v>112.51744979331461</v>
      </c>
      <c r="AM152" s="182"/>
      <c r="AN152" s="183" t="s">
        <v>940</v>
      </c>
      <c r="AO152" s="165">
        <v>2021</v>
      </c>
      <c r="AP152" s="164" t="s">
        <v>417</v>
      </c>
      <c r="AQ152" s="165" t="s">
        <v>1058</v>
      </c>
      <c r="AR152" s="164"/>
      <c r="AS152" s="164">
        <v>8017251928</v>
      </c>
      <c r="AT152" s="164" t="s">
        <v>524</v>
      </c>
      <c r="AU152" s="184">
        <v>43840</v>
      </c>
      <c r="AV152" s="183" t="s">
        <v>670</v>
      </c>
      <c r="AW152" s="172"/>
      <c r="AX152" s="183" t="s">
        <v>822</v>
      </c>
      <c r="AY152" s="185" t="s">
        <v>945</v>
      </c>
      <c r="AZ152" s="185" t="s">
        <v>1041</v>
      </c>
      <c r="BA152" s="186" t="s">
        <v>40</v>
      </c>
      <c r="BB152" s="187"/>
      <c r="BC152" s="187"/>
      <c r="BD152" s="187"/>
      <c r="BE152" s="187"/>
      <c r="BF152" s="187"/>
      <c r="BG152" s="187"/>
      <c r="BH152" s="187"/>
      <c r="BI152" s="188"/>
      <c r="BJ152" s="177">
        <v>205087</v>
      </c>
      <c r="BK152" s="174">
        <f t="shared" si="24"/>
        <v>0</v>
      </c>
      <c r="BL152" s="174">
        <f t="shared" si="25"/>
        <v>493757</v>
      </c>
      <c r="BM152" s="174">
        <f t="shared" si="26"/>
        <v>205087</v>
      </c>
      <c r="BN152" s="174"/>
      <c r="BO152" s="176" t="s">
        <v>40</v>
      </c>
      <c r="BP152" s="174"/>
      <c r="BQ152" s="174"/>
      <c r="BR152" s="174"/>
      <c r="BS152" s="174"/>
      <c r="BT152" s="174">
        <v>0</v>
      </c>
      <c r="BU152" s="174">
        <v>0</v>
      </c>
      <c r="BV152" s="174"/>
      <c r="BW152" s="174"/>
      <c r="BX152" s="174">
        <v>0</v>
      </c>
      <c r="BY152" s="174"/>
      <c r="BZ152" s="174"/>
      <c r="CA152" s="174">
        <v>0</v>
      </c>
      <c r="CB152" s="174"/>
      <c r="CC152" s="177">
        <v>288670</v>
      </c>
      <c r="CD152" s="177">
        <v>44167</v>
      </c>
    </row>
    <row r="153" spans="1:83" ht="14.65" customHeight="1" x14ac:dyDescent="0.45">
      <c r="A153" s="38">
        <f t="shared" si="23"/>
        <v>181280</v>
      </c>
      <c r="B153" s="163">
        <v>5190</v>
      </c>
      <c r="C153" s="164" t="s">
        <v>152</v>
      </c>
      <c r="D153" s="165" t="s">
        <v>262</v>
      </c>
      <c r="E153" s="172"/>
      <c r="F153" s="172"/>
      <c r="G153" s="166">
        <v>392.62630430947121</v>
      </c>
      <c r="H153" s="164" t="s">
        <v>285</v>
      </c>
      <c r="I153" s="178">
        <v>8.4444444444444446</v>
      </c>
      <c r="J153" s="164"/>
      <c r="K153" s="164"/>
      <c r="L153" s="164"/>
      <c r="M153" s="166"/>
      <c r="N153" s="172" t="s">
        <v>989</v>
      </c>
      <c r="O153" s="164">
        <v>17</v>
      </c>
      <c r="P153" s="164">
        <v>14</v>
      </c>
      <c r="Q153" s="164"/>
      <c r="R153" s="164"/>
      <c r="S153" s="164"/>
      <c r="T153" s="164"/>
      <c r="U153" s="164"/>
      <c r="V153" s="172"/>
      <c r="W153" s="172"/>
      <c r="X153" s="172"/>
      <c r="Y153" s="164" t="s">
        <v>40</v>
      </c>
      <c r="Z153" s="164" t="s">
        <v>40</v>
      </c>
      <c r="AA153" s="164"/>
      <c r="AB153" s="164"/>
      <c r="AC153" s="164"/>
      <c r="AD153" s="179"/>
      <c r="AE153" s="179"/>
      <c r="AF153" s="179"/>
      <c r="AG153" s="179" t="s">
        <v>1005</v>
      </c>
      <c r="AH153" s="172"/>
      <c r="AI153" s="172"/>
      <c r="AJ153" s="191" t="s">
        <v>984</v>
      </c>
      <c r="AK153" s="165">
        <v>25</v>
      </c>
      <c r="AL153" s="166">
        <v>109.67187907639884</v>
      </c>
      <c r="AM153" s="182"/>
      <c r="AN153" s="183" t="s">
        <v>942</v>
      </c>
      <c r="AO153" s="165">
        <v>2021</v>
      </c>
      <c r="AP153" s="164" t="s">
        <v>340</v>
      </c>
      <c r="AQ153" s="165" t="s">
        <v>1051</v>
      </c>
      <c r="AR153" s="164" t="s">
        <v>856</v>
      </c>
      <c r="AS153" s="164" t="s">
        <v>857</v>
      </c>
      <c r="AT153" s="164" t="s">
        <v>447</v>
      </c>
      <c r="AU153" s="184">
        <v>43837</v>
      </c>
      <c r="AV153" s="183" t="s">
        <v>575</v>
      </c>
      <c r="AW153" s="172" t="s">
        <v>40</v>
      </c>
      <c r="AX153" s="183" t="s">
        <v>728</v>
      </c>
      <c r="AY153" s="185" t="s">
        <v>945</v>
      </c>
      <c r="AZ153" s="185" t="s">
        <v>1041</v>
      </c>
      <c r="BA153" s="186" t="s">
        <v>40</v>
      </c>
      <c r="BB153" s="187"/>
      <c r="BC153" s="187"/>
      <c r="BD153" s="187"/>
      <c r="BE153" s="187"/>
      <c r="BF153" s="187"/>
      <c r="BG153" s="187"/>
      <c r="BH153" s="187">
        <f>SUM(BB153:BG153)</f>
        <v>0</v>
      </c>
      <c r="BI153" s="188">
        <f>BK153-BH153</f>
        <v>0</v>
      </c>
      <c r="BJ153" s="177">
        <v>181280</v>
      </c>
      <c r="BK153" s="174">
        <f t="shared" si="24"/>
        <v>0</v>
      </c>
      <c r="BL153" s="174">
        <f t="shared" si="25"/>
        <v>181280</v>
      </c>
      <c r="BM153" s="174">
        <f t="shared" si="26"/>
        <v>181280</v>
      </c>
      <c r="BN153" s="174"/>
      <c r="BO153" s="176" t="s">
        <v>40</v>
      </c>
      <c r="BP153" s="174"/>
      <c r="BQ153" s="174"/>
      <c r="BR153" s="174"/>
      <c r="BS153" s="174"/>
      <c r="BT153" s="174">
        <v>0</v>
      </c>
      <c r="BU153" s="174">
        <v>0</v>
      </c>
      <c r="BV153" s="174"/>
      <c r="BW153" s="174"/>
      <c r="BX153" s="174">
        <v>0</v>
      </c>
      <c r="BY153" s="174"/>
      <c r="BZ153" s="174"/>
      <c r="CA153" s="174">
        <v>0</v>
      </c>
      <c r="CB153" s="174"/>
      <c r="CC153" s="177">
        <v>0</v>
      </c>
      <c r="CD153" s="177">
        <v>0</v>
      </c>
    </row>
    <row r="154" spans="1:83" ht="14.65" customHeight="1" x14ac:dyDescent="0.45">
      <c r="A154" s="38">
        <f t="shared" si="23"/>
        <v>31765</v>
      </c>
      <c r="B154" s="163">
        <v>5192</v>
      </c>
      <c r="C154" s="164" t="s">
        <v>154</v>
      </c>
      <c r="D154" s="165" t="s">
        <v>262</v>
      </c>
      <c r="E154" s="172"/>
      <c r="F154" s="172"/>
      <c r="G154" s="166">
        <v>219.02300115715593</v>
      </c>
      <c r="H154" s="164" t="s">
        <v>279</v>
      </c>
      <c r="I154" s="178">
        <v>4.4444444444444446</v>
      </c>
      <c r="J154" s="164"/>
      <c r="K154" s="164"/>
      <c r="L154" s="164"/>
      <c r="M154" s="166"/>
      <c r="N154" s="172" t="s">
        <v>989</v>
      </c>
      <c r="O154" s="164">
        <v>15</v>
      </c>
      <c r="P154" s="164">
        <v>11</v>
      </c>
      <c r="Q154" s="164"/>
      <c r="R154" s="164"/>
      <c r="S154" s="164"/>
      <c r="T154" s="164"/>
      <c r="U154" s="164"/>
      <c r="V154" s="172"/>
      <c r="W154" s="172"/>
      <c r="X154" s="172"/>
      <c r="Y154" s="164" t="s">
        <v>40</v>
      </c>
      <c r="Z154" s="164" t="s">
        <v>40</v>
      </c>
      <c r="AA154" s="164"/>
      <c r="AB154" s="164"/>
      <c r="AC154" s="164"/>
      <c r="AD154" s="179"/>
      <c r="AE154" s="179"/>
      <c r="AF154" s="179"/>
      <c r="AG154" s="179" t="s">
        <v>1005</v>
      </c>
      <c r="AH154" s="172"/>
      <c r="AI154" s="172"/>
      <c r="AJ154" s="191" t="s">
        <v>984</v>
      </c>
      <c r="AK154" s="194">
        <v>18</v>
      </c>
      <c r="AL154" s="195">
        <v>109.40633868220353</v>
      </c>
      <c r="AM154" s="182"/>
      <c r="AN154" s="183" t="s">
        <v>940</v>
      </c>
      <c r="AO154" s="165">
        <v>2021</v>
      </c>
      <c r="AP154" s="164" t="s">
        <v>352</v>
      </c>
      <c r="AQ154" s="165" t="s">
        <v>979</v>
      </c>
      <c r="AR154" s="164"/>
      <c r="AS154" s="164" t="s">
        <v>869</v>
      </c>
      <c r="AT154" s="164" t="s">
        <v>459</v>
      </c>
      <c r="AU154" s="184">
        <v>43837</v>
      </c>
      <c r="AV154" s="183" t="s">
        <v>577</v>
      </c>
      <c r="AW154" s="172"/>
      <c r="AX154" s="183" t="s">
        <v>730</v>
      </c>
      <c r="AY154" s="185" t="s">
        <v>948</v>
      </c>
      <c r="AZ154" s="185" t="s">
        <v>1041</v>
      </c>
      <c r="BA154" s="186" t="s">
        <v>40</v>
      </c>
      <c r="BB154" s="187"/>
      <c r="BC154" s="187"/>
      <c r="BD154" s="187"/>
      <c r="BE154" s="187"/>
      <c r="BF154" s="187"/>
      <c r="BG154" s="187"/>
      <c r="BH154" s="187">
        <f>SUM(BB154:BG154)</f>
        <v>0</v>
      </c>
      <c r="BI154" s="188">
        <f>BK154-BH154</f>
        <v>0</v>
      </c>
      <c r="BJ154" s="177">
        <v>40265</v>
      </c>
      <c r="BK154" s="174">
        <f t="shared" si="24"/>
        <v>0</v>
      </c>
      <c r="BL154" s="174">
        <f t="shared" si="25"/>
        <v>40265</v>
      </c>
      <c r="BM154" s="174">
        <f t="shared" si="26"/>
        <v>31765</v>
      </c>
      <c r="BN154" s="174"/>
      <c r="BO154" s="176" t="s">
        <v>40</v>
      </c>
      <c r="BP154" s="174"/>
      <c r="BQ154" s="174"/>
      <c r="BR154" s="174"/>
      <c r="BS154" s="174"/>
      <c r="BT154" s="174">
        <v>0</v>
      </c>
      <c r="BU154" s="174">
        <v>0</v>
      </c>
      <c r="BV154" s="174"/>
      <c r="BW154" s="174"/>
      <c r="BX154" s="174">
        <v>0</v>
      </c>
      <c r="BY154" s="174"/>
      <c r="BZ154" s="174"/>
      <c r="CA154" s="174">
        <v>0</v>
      </c>
      <c r="CB154" s="174"/>
      <c r="CC154" s="177">
        <v>0</v>
      </c>
      <c r="CD154" s="177">
        <v>8050</v>
      </c>
      <c r="CE154" s="20">
        <v>8500</v>
      </c>
    </row>
    <row r="155" spans="1:83" ht="14.65" customHeight="1" x14ac:dyDescent="0.45">
      <c r="A155" s="38">
        <f t="shared" si="23"/>
        <v>12700</v>
      </c>
      <c r="B155" s="163">
        <v>5384</v>
      </c>
      <c r="C155" s="164" t="s">
        <v>260</v>
      </c>
      <c r="D155" s="165" t="s">
        <v>262</v>
      </c>
      <c r="E155" s="172"/>
      <c r="F155" s="172"/>
      <c r="G155" s="166">
        <v>9.3688528253101069</v>
      </c>
      <c r="H155" s="164" t="s">
        <v>279</v>
      </c>
      <c r="I155" s="178">
        <v>2.4444444444444446</v>
      </c>
      <c r="J155" s="164"/>
      <c r="K155" s="164"/>
      <c r="L155" s="164"/>
      <c r="M155" s="166"/>
      <c r="N155" s="165" t="s">
        <v>988</v>
      </c>
      <c r="O155" s="164" t="s">
        <v>12</v>
      </c>
      <c r="P155" s="164"/>
      <c r="Q155" s="164"/>
      <c r="R155" s="164"/>
      <c r="S155" s="164"/>
      <c r="T155" s="164"/>
      <c r="U155" s="164"/>
      <c r="V155" s="172"/>
      <c r="W155" s="172"/>
      <c r="X155" s="172"/>
      <c r="Y155" s="164" t="s">
        <v>40</v>
      </c>
      <c r="Z155" s="164"/>
      <c r="AA155" s="164"/>
      <c r="AB155" s="164"/>
      <c r="AC155" s="164"/>
      <c r="AD155" s="179"/>
      <c r="AE155" s="179"/>
      <c r="AF155" s="179"/>
      <c r="AG155" s="179"/>
      <c r="AH155" s="172"/>
      <c r="AI155" s="172"/>
      <c r="AJ155" s="191" t="s">
        <v>984</v>
      </c>
      <c r="AK155" s="194">
        <v>19</v>
      </c>
      <c r="AL155" s="195">
        <v>104.40633868220351</v>
      </c>
      <c r="AM155" s="190"/>
      <c r="AN155" s="183" t="s">
        <v>940</v>
      </c>
      <c r="AO155" s="165">
        <v>2021</v>
      </c>
      <c r="AP155" s="164" t="s">
        <v>424</v>
      </c>
      <c r="AQ155" s="165" t="s">
        <v>1059</v>
      </c>
      <c r="AR155" s="164" t="s">
        <v>938</v>
      </c>
      <c r="AS155" s="164">
        <v>4354522296</v>
      </c>
      <c r="AT155" s="164" t="s">
        <v>531</v>
      </c>
      <c r="AU155" s="184">
        <v>43840</v>
      </c>
      <c r="AV155" s="183" t="s">
        <v>683</v>
      </c>
      <c r="AW155" s="172"/>
      <c r="AX155" s="183" t="s">
        <v>834</v>
      </c>
      <c r="AY155" s="185" t="s">
        <v>948</v>
      </c>
      <c r="AZ155" s="185" t="s">
        <v>1041</v>
      </c>
      <c r="BA155" s="186" t="s">
        <v>40</v>
      </c>
      <c r="BB155" s="187"/>
      <c r="BC155" s="187"/>
      <c r="BD155" s="187"/>
      <c r="BE155" s="187"/>
      <c r="BF155" s="187"/>
      <c r="BG155" s="187"/>
      <c r="BH155" s="187">
        <f>SUM(BB155:BG155)</f>
        <v>0</v>
      </c>
      <c r="BI155" s="188">
        <f>BK155-BH155</f>
        <v>0</v>
      </c>
      <c r="BJ155" s="177">
        <v>12700</v>
      </c>
      <c r="BK155" s="174">
        <f t="shared" si="24"/>
        <v>0</v>
      </c>
      <c r="BL155" s="174">
        <f t="shared" si="25"/>
        <v>18600</v>
      </c>
      <c r="BM155" s="174">
        <f t="shared" si="26"/>
        <v>12700</v>
      </c>
      <c r="BN155" s="174"/>
      <c r="BO155" s="176" t="s">
        <v>40</v>
      </c>
      <c r="BP155" s="174"/>
      <c r="BQ155" s="174"/>
      <c r="BR155" s="174"/>
      <c r="BS155" s="174"/>
      <c r="BT155" s="174">
        <v>0</v>
      </c>
      <c r="BU155" s="174">
        <v>0</v>
      </c>
      <c r="BV155" s="174"/>
      <c r="BW155" s="174"/>
      <c r="BX155" s="174">
        <v>0</v>
      </c>
      <c r="BY155" s="174"/>
      <c r="BZ155" s="174"/>
      <c r="CA155" s="174">
        <v>0</v>
      </c>
      <c r="CB155" s="174"/>
      <c r="CC155" s="177">
        <v>5900</v>
      </c>
      <c r="CD155" s="177">
        <v>2000</v>
      </c>
    </row>
    <row r="156" spans="1:83" ht="14.65" customHeight="1" x14ac:dyDescent="0.45">
      <c r="A156" s="38">
        <f t="shared" si="23"/>
        <v>27440</v>
      </c>
      <c r="B156" s="163">
        <v>5320</v>
      </c>
      <c r="C156" s="164" t="s">
        <v>234</v>
      </c>
      <c r="D156" s="165" t="s">
        <v>262</v>
      </c>
      <c r="E156" s="172"/>
      <c r="F156" s="172"/>
      <c r="G156" s="166">
        <v>0</v>
      </c>
      <c r="H156" s="164" t="s">
        <v>958</v>
      </c>
      <c r="I156" s="178"/>
      <c r="J156" s="164" t="s">
        <v>957</v>
      </c>
      <c r="K156" s="164" t="s">
        <v>40</v>
      </c>
      <c r="L156" s="164" t="s">
        <v>316</v>
      </c>
      <c r="M156" s="166" t="s">
        <v>957</v>
      </c>
      <c r="N156" s="172" t="s">
        <v>989</v>
      </c>
      <c r="O156" s="164">
        <v>18</v>
      </c>
      <c r="P156" s="164">
        <v>15</v>
      </c>
      <c r="Q156" s="164"/>
      <c r="R156" s="164"/>
      <c r="S156" s="164"/>
      <c r="T156" s="164"/>
      <c r="U156" s="164"/>
      <c r="V156" s="172"/>
      <c r="W156" s="172"/>
      <c r="X156" s="172" t="s">
        <v>40</v>
      </c>
      <c r="Y156" s="164" t="s">
        <v>40</v>
      </c>
      <c r="Z156" s="164"/>
      <c r="AA156" s="164"/>
      <c r="AB156" s="164"/>
      <c r="AC156" s="164"/>
      <c r="AD156" s="179"/>
      <c r="AE156" s="179"/>
      <c r="AF156" s="179"/>
      <c r="AG156" s="179"/>
      <c r="AH156" s="172"/>
      <c r="AI156" s="172"/>
      <c r="AJ156" s="191" t="s">
        <v>31</v>
      </c>
      <c r="AK156" s="165"/>
      <c r="AL156" s="189"/>
      <c r="AM156" s="182"/>
      <c r="AN156" s="183" t="s">
        <v>943</v>
      </c>
      <c r="AO156" s="165">
        <v>2021</v>
      </c>
      <c r="AP156" s="164" t="s">
        <v>385</v>
      </c>
      <c r="AQ156" s="165" t="s">
        <v>979</v>
      </c>
      <c r="AR156" s="164"/>
      <c r="AS156" s="164" t="s">
        <v>901</v>
      </c>
      <c r="AT156" s="164" t="s">
        <v>492</v>
      </c>
      <c r="AU156" s="184">
        <v>43840</v>
      </c>
      <c r="AV156" s="183" t="s">
        <v>657</v>
      </c>
      <c r="AW156" s="172"/>
      <c r="AX156" s="183" t="s">
        <v>809</v>
      </c>
      <c r="AY156" s="185" t="s">
        <v>948</v>
      </c>
      <c r="AZ156" s="185" t="s">
        <v>1041</v>
      </c>
      <c r="BA156" s="186" t="s">
        <v>40</v>
      </c>
      <c r="BB156" s="187"/>
      <c r="BC156" s="187"/>
      <c r="BD156" s="187"/>
      <c r="BE156" s="187"/>
      <c r="BF156" s="187"/>
      <c r="BG156" s="187"/>
      <c r="BH156" s="187">
        <f>SUM(BB156:BG156)</f>
        <v>0</v>
      </c>
      <c r="BI156" s="188">
        <f>BK156-BH156</f>
        <v>0</v>
      </c>
      <c r="BJ156" s="177">
        <v>27440</v>
      </c>
      <c r="BK156" s="174">
        <f t="shared" si="24"/>
        <v>0</v>
      </c>
      <c r="BL156" s="174">
        <f t="shared" si="25"/>
        <v>27440</v>
      </c>
      <c r="BM156" s="174">
        <f t="shared" si="26"/>
        <v>27440</v>
      </c>
      <c r="BN156" s="174"/>
      <c r="BO156" s="176" t="s">
        <v>40</v>
      </c>
      <c r="BP156" s="174"/>
      <c r="BQ156" s="174"/>
      <c r="BR156" s="174"/>
      <c r="BS156" s="174"/>
      <c r="BT156" s="174">
        <v>0</v>
      </c>
      <c r="BU156" s="174">
        <v>0</v>
      </c>
      <c r="BV156" s="174"/>
      <c r="BW156" s="174"/>
      <c r="BX156" s="174">
        <v>0</v>
      </c>
      <c r="BY156" s="174"/>
      <c r="BZ156" s="174"/>
      <c r="CA156" s="174">
        <v>0</v>
      </c>
      <c r="CB156" s="174"/>
      <c r="CC156" s="177">
        <v>0</v>
      </c>
      <c r="CD156" s="177">
        <v>65000</v>
      </c>
    </row>
    <row r="157" spans="1:83" s="138" customFormat="1" ht="14.65" customHeight="1" thickBot="1" x14ac:dyDescent="0.5">
      <c r="A157" s="137">
        <f t="shared" si="23"/>
        <v>324000</v>
      </c>
      <c r="B157" s="163">
        <v>4691</v>
      </c>
      <c r="C157" s="164" t="s">
        <v>124</v>
      </c>
      <c r="D157" s="165" t="s">
        <v>262</v>
      </c>
      <c r="E157" s="172"/>
      <c r="F157" s="172"/>
      <c r="G157" s="166">
        <v>0</v>
      </c>
      <c r="H157" s="164" t="s">
        <v>269</v>
      </c>
      <c r="I157" s="178"/>
      <c r="J157" s="164"/>
      <c r="K157" s="164"/>
      <c r="L157" s="164"/>
      <c r="M157" s="166"/>
      <c r="N157" s="165"/>
      <c r="O157" s="164"/>
      <c r="P157" s="164"/>
      <c r="Q157" s="164"/>
      <c r="R157" s="164"/>
      <c r="S157" s="164"/>
      <c r="T157" s="164"/>
      <c r="U157" s="164"/>
      <c r="V157" s="172"/>
      <c r="W157" s="172"/>
      <c r="X157" s="172"/>
      <c r="Y157" s="164"/>
      <c r="Z157" s="164" t="s">
        <v>40</v>
      </c>
      <c r="AA157" s="164"/>
      <c r="AB157" s="164" t="s">
        <v>40</v>
      </c>
      <c r="AC157" s="164"/>
      <c r="AD157" s="179"/>
      <c r="AE157" s="179"/>
      <c r="AF157" s="179" t="s">
        <v>56</v>
      </c>
      <c r="AG157" s="179"/>
      <c r="AH157" s="172"/>
      <c r="AI157" s="172"/>
      <c r="AJ157" s="169" t="s">
        <v>985</v>
      </c>
      <c r="AK157" s="165"/>
      <c r="AL157" s="189"/>
      <c r="AM157" s="182"/>
      <c r="AN157" s="183" t="s">
        <v>939</v>
      </c>
      <c r="AO157" s="165">
        <v>2021</v>
      </c>
      <c r="AP157" s="164" t="s">
        <v>329</v>
      </c>
      <c r="AQ157" s="165" t="s">
        <v>1051</v>
      </c>
      <c r="AR157" s="164" t="s">
        <v>842</v>
      </c>
      <c r="AS157" s="164" t="s">
        <v>843</v>
      </c>
      <c r="AT157" s="164" t="s">
        <v>436</v>
      </c>
      <c r="AU157" s="184">
        <v>43837</v>
      </c>
      <c r="AV157" s="183" t="s">
        <v>546</v>
      </c>
      <c r="AW157" s="172"/>
      <c r="AX157" s="183" t="s">
        <v>699</v>
      </c>
      <c r="AY157" s="185" t="s">
        <v>948</v>
      </c>
      <c r="AZ157" s="185" t="s">
        <v>1041</v>
      </c>
      <c r="BA157" s="186" t="s">
        <v>40</v>
      </c>
      <c r="BB157" s="187"/>
      <c r="BC157" s="187"/>
      <c r="BD157" s="187"/>
      <c r="BE157" s="187"/>
      <c r="BF157" s="187"/>
      <c r="BG157" s="187"/>
      <c r="BH157" s="187">
        <f>SUM(BB157:BG157)</f>
        <v>0</v>
      </c>
      <c r="BI157" s="188">
        <f>BK157-BH157</f>
        <v>0</v>
      </c>
      <c r="BJ157" s="177">
        <v>324000</v>
      </c>
      <c r="BK157" s="174">
        <f t="shared" si="24"/>
        <v>0</v>
      </c>
      <c r="BL157" s="174">
        <f t="shared" si="25"/>
        <v>624000</v>
      </c>
      <c r="BM157" s="174">
        <f t="shared" si="26"/>
        <v>324000</v>
      </c>
      <c r="BN157" s="174"/>
      <c r="BO157" s="176" t="s">
        <v>40</v>
      </c>
      <c r="BP157" s="174"/>
      <c r="BQ157" s="174"/>
      <c r="BR157" s="174"/>
      <c r="BS157" s="174"/>
      <c r="BT157" s="174">
        <v>0</v>
      </c>
      <c r="BU157" s="174">
        <v>0</v>
      </c>
      <c r="BV157" s="174"/>
      <c r="BW157" s="174"/>
      <c r="BX157" s="174">
        <v>0</v>
      </c>
      <c r="BY157" s="174"/>
      <c r="BZ157" s="174"/>
      <c r="CA157" s="174">
        <v>0</v>
      </c>
      <c r="CB157" s="174"/>
      <c r="CC157" s="177">
        <v>300000</v>
      </c>
      <c r="CD157" s="177">
        <v>5200</v>
      </c>
      <c r="CE157" s="139"/>
    </row>
    <row r="158" spans="1:83" s="115" customFormat="1" ht="14.65" customHeight="1" x14ac:dyDescent="0.45">
      <c r="A158" s="126"/>
      <c r="B158" s="196" t="s">
        <v>1081</v>
      </c>
      <c r="C158" s="196" t="s">
        <v>1076</v>
      </c>
      <c r="D158" s="197" t="s">
        <v>1065</v>
      </c>
      <c r="E158" s="196"/>
      <c r="F158" s="196"/>
      <c r="G158" s="198">
        <f>SUM(G112:G157)</f>
        <v>74441.201042520115</v>
      </c>
      <c r="H158" s="196"/>
      <c r="I158" s="199"/>
      <c r="J158" s="198"/>
      <c r="K158" s="200"/>
      <c r="L158" s="196"/>
      <c r="M158" s="198"/>
      <c r="N158" s="196"/>
      <c r="O158" s="200"/>
      <c r="P158" s="200"/>
      <c r="Q158" s="200"/>
      <c r="R158" s="200"/>
      <c r="S158" s="200"/>
      <c r="T158" s="200"/>
      <c r="U158" s="200"/>
      <c r="V158" s="196"/>
      <c r="W158" s="196"/>
      <c r="X158" s="196"/>
      <c r="Y158" s="200"/>
      <c r="Z158" s="200"/>
      <c r="AA158" s="200"/>
      <c r="AB158" s="200"/>
      <c r="AC158" s="200"/>
      <c r="AD158" s="200"/>
      <c r="AE158" s="200"/>
      <c r="AF158" s="200"/>
      <c r="AG158" s="200"/>
      <c r="AH158" s="196"/>
      <c r="AI158" s="196"/>
      <c r="AJ158" s="201"/>
      <c r="AK158" s="196"/>
      <c r="AL158" s="202"/>
      <c r="AM158" s="203"/>
      <c r="AN158" s="196"/>
      <c r="AO158" s="197"/>
      <c r="AP158" s="196"/>
      <c r="AQ158" s="196"/>
      <c r="AR158" s="204"/>
      <c r="AS158" s="204"/>
      <c r="AT158" s="204"/>
      <c r="AU158" s="205"/>
      <c r="AV158" s="204"/>
      <c r="AW158" s="204"/>
      <c r="AX158" s="204"/>
      <c r="AY158" s="204"/>
      <c r="AZ158" s="204"/>
      <c r="BA158" s="186" t="s">
        <v>40</v>
      </c>
      <c r="BB158" s="206"/>
      <c r="BC158" s="206"/>
      <c r="BD158" s="206"/>
      <c r="BE158" s="206"/>
      <c r="BF158" s="206"/>
      <c r="BG158" s="206"/>
      <c r="BH158" s="206"/>
      <c r="BI158" s="207"/>
      <c r="BJ158" s="208">
        <f>SUM(BJ112:BJ157)</f>
        <v>15067459.379999999</v>
      </c>
      <c r="BK158" s="208">
        <f>SUM(BK112:BK157)</f>
        <v>0</v>
      </c>
      <c r="BL158" s="208">
        <f>SUM(BL112:BL157)</f>
        <v>16498508.469999999</v>
      </c>
      <c r="BM158" s="208">
        <f>SUM(BM112:BM157)</f>
        <v>15038959.379999999</v>
      </c>
      <c r="BN158" s="208"/>
      <c r="BO158" s="176" t="s">
        <v>40</v>
      </c>
      <c r="BP158" s="208">
        <f t="shared" ref="BP158:BX158" si="31">SUM(BP112:BP157)</f>
        <v>0</v>
      </c>
      <c r="BQ158" s="208">
        <f t="shared" si="31"/>
        <v>0</v>
      </c>
      <c r="BR158" s="208">
        <f t="shared" si="31"/>
        <v>0</v>
      </c>
      <c r="BS158" s="208">
        <f t="shared" si="31"/>
        <v>0</v>
      </c>
      <c r="BT158" s="208">
        <f t="shared" si="31"/>
        <v>0</v>
      </c>
      <c r="BU158" s="208">
        <f t="shared" si="31"/>
        <v>0</v>
      </c>
      <c r="BV158" s="208">
        <f t="shared" si="31"/>
        <v>0</v>
      </c>
      <c r="BW158" s="208">
        <f t="shared" si="31"/>
        <v>0</v>
      </c>
      <c r="BX158" s="208">
        <f t="shared" si="31"/>
        <v>0</v>
      </c>
      <c r="BY158" s="208"/>
      <c r="BZ158" s="208">
        <f>SUM(BZ112:BZ157)</f>
        <v>0</v>
      </c>
      <c r="CA158" s="208">
        <f>SUM(CA112:CA157)</f>
        <v>0</v>
      </c>
      <c r="CB158" s="208">
        <f>SUM(CB112:CB157)</f>
        <v>0</v>
      </c>
      <c r="CC158" s="208">
        <f>SUM(CC112:CC157)</f>
        <v>1431049.09</v>
      </c>
      <c r="CD158" s="208">
        <f>SUM(CD112:CD157)</f>
        <v>3095987.66</v>
      </c>
      <c r="CE158" s="125"/>
    </row>
    <row r="159" spans="1:83" ht="14.65" customHeight="1" x14ac:dyDescent="0.45">
      <c r="A159" s="38"/>
      <c r="D159" s="27"/>
      <c r="K159" s="16"/>
      <c r="O159" s="16"/>
      <c r="P159" s="16"/>
      <c r="Q159" s="16"/>
      <c r="R159" s="16"/>
      <c r="S159" s="16"/>
      <c r="T159" s="16"/>
      <c r="U159" s="16"/>
      <c r="V159" s="14"/>
      <c r="Y159" s="16"/>
      <c r="Z159" s="16"/>
      <c r="AA159" s="16"/>
      <c r="AB159" s="16"/>
      <c r="AC159" s="16"/>
      <c r="AD159" s="43"/>
      <c r="AE159" s="44"/>
      <c r="AF159" s="44"/>
      <c r="AG159" s="44"/>
      <c r="AJ159" s="54"/>
      <c r="AO159" s="27"/>
      <c r="AU159" s="39"/>
      <c r="BA159" s="95"/>
      <c r="BI159" s="33"/>
      <c r="CC159" s="20"/>
      <c r="CD159" s="20"/>
    </row>
    <row r="160" spans="1:83" s="162" customFormat="1" ht="14.65" hidden="1" customHeight="1" x14ac:dyDescent="0.5">
      <c r="A160" s="145"/>
      <c r="B160" s="146"/>
      <c r="C160" s="147" t="s">
        <v>1077</v>
      </c>
      <c r="D160" s="148"/>
      <c r="E160" s="147"/>
      <c r="F160" s="147"/>
      <c r="G160" s="149">
        <f>G158+G108</f>
        <v>259354.03777570481</v>
      </c>
      <c r="H160" s="147"/>
      <c r="I160" s="150"/>
      <c r="J160" s="149"/>
      <c r="K160" s="151"/>
      <c r="L160" s="147"/>
      <c r="M160" s="149"/>
      <c r="N160" s="147"/>
      <c r="O160" s="151"/>
      <c r="P160" s="151"/>
      <c r="Q160" s="151"/>
      <c r="R160" s="151"/>
      <c r="S160" s="151"/>
      <c r="T160" s="151"/>
      <c r="U160" s="151"/>
      <c r="V160" s="147"/>
      <c r="W160" s="147"/>
      <c r="X160" s="147"/>
      <c r="Y160" s="151"/>
      <c r="Z160" s="151"/>
      <c r="AA160" s="151"/>
      <c r="AB160" s="151"/>
      <c r="AC160" s="151"/>
      <c r="AD160" s="152"/>
      <c r="AE160" s="151"/>
      <c r="AF160" s="151"/>
      <c r="AG160" s="151"/>
      <c r="AH160" s="147"/>
      <c r="AI160" s="153"/>
      <c r="AJ160" s="154"/>
      <c r="AK160" s="147"/>
      <c r="AL160" s="155"/>
      <c r="AM160" s="156"/>
      <c r="AN160" s="147"/>
      <c r="AO160" s="148"/>
      <c r="AP160" s="147"/>
      <c r="AQ160" s="146"/>
      <c r="AR160" s="147"/>
      <c r="AS160" s="147"/>
      <c r="AT160" s="147"/>
      <c r="AU160" s="157"/>
      <c r="AV160" s="147"/>
      <c r="AW160" s="147"/>
      <c r="AX160" s="147"/>
      <c r="AY160" s="147"/>
      <c r="AZ160" s="147"/>
      <c r="BA160" s="146"/>
      <c r="BB160" s="158"/>
      <c r="BC160" s="158"/>
      <c r="BD160" s="158"/>
      <c r="BE160" s="158"/>
      <c r="BF160" s="158"/>
      <c r="BG160" s="158"/>
      <c r="BH160" s="158"/>
      <c r="BI160" s="159"/>
      <c r="BJ160" s="160">
        <f>BJ108+BJ158</f>
        <v>55007353.939999998</v>
      </c>
      <c r="BK160" s="160">
        <f>BK108+BK158</f>
        <v>26272623.650000002</v>
      </c>
      <c r="BL160" s="160">
        <f>BL108+BL158</f>
        <v>64500273.840000004</v>
      </c>
      <c r="BM160" s="160">
        <f>BM108+BM158</f>
        <v>28686230.289999999</v>
      </c>
      <c r="BN160" s="160">
        <f>BN108+BN158</f>
        <v>0</v>
      </c>
      <c r="BO160" s="265"/>
      <c r="BP160" s="160">
        <f t="shared" ref="BP160:BX160" si="32">BP108+BP158</f>
        <v>2320011</v>
      </c>
      <c r="BQ160" s="160">
        <f t="shared" si="32"/>
        <v>197971</v>
      </c>
      <c r="BR160" s="160">
        <f t="shared" si="32"/>
        <v>373360</v>
      </c>
      <c r="BS160" s="160">
        <f t="shared" si="32"/>
        <v>2500000</v>
      </c>
      <c r="BT160" s="160">
        <f t="shared" si="32"/>
        <v>4014682.5</v>
      </c>
      <c r="BU160" s="160">
        <f t="shared" si="32"/>
        <v>914272</v>
      </c>
      <c r="BV160" s="160">
        <f t="shared" si="32"/>
        <v>2557556</v>
      </c>
      <c r="BW160" s="160">
        <f t="shared" si="32"/>
        <v>162541</v>
      </c>
      <c r="BX160" s="160">
        <f t="shared" si="32"/>
        <v>8495740</v>
      </c>
      <c r="BY160" s="161"/>
      <c r="BZ160" s="160">
        <f>BZ108+BZ158</f>
        <v>1891522.9600000002</v>
      </c>
      <c r="CA160" s="160">
        <f>CA108+CA158</f>
        <v>2444042.1899999995</v>
      </c>
      <c r="CB160" s="160">
        <f>CB108+CB158</f>
        <v>400925</v>
      </c>
      <c r="CC160" s="160">
        <f>CC108+CC158</f>
        <v>9492919.9000000004</v>
      </c>
      <c r="CD160" s="160">
        <f>CD108+CD158</f>
        <v>10221504.75</v>
      </c>
      <c r="CE160" s="161"/>
    </row>
    <row r="161" spans="2:83" s="102" customFormat="1" ht="14.65" customHeight="1" x14ac:dyDescent="0.45">
      <c r="B161" s="25"/>
      <c r="C161" s="17"/>
      <c r="D161" s="17"/>
      <c r="E161" s="17"/>
      <c r="F161" s="17"/>
      <c r="G161" s="112"/>
      <c r="H161" s="17"/>
      <c r="I161" s="113"/>
      <c r="J161" s="112"/>
      <c r="K161" s="44"/>
      <c r="L161" s="17"/>
      <c r="M161" s="112"/>
      <c r="N161" s="17"/>
      <c r="O161" s="44"/>
      <c r="P161" s="44"/>
      <c r="Q161" s="44"/>
      <c r="R161" s="44"/>
      <c r="S161" s="44"/>
      <c r="T161" s="44"/>
      <c r="U161" s="44"/>
      <c r="W161" s="17"/>
      <c r="X161" s="17"/>
      <c r="Y161" s="44"/>
      <c r="Z161" s="44"/>
      <c r="AA161" s="44"/>
      <c r="AB161" s="44"/>
      <c r="AC161" s="44"/>
      <c r="AD161" s="43"/>
      <c r="AE161" s="44"/>
      <c r="AF161" s="44"/>
      <c r="AG161" s="44"/>
      <c r="AH161" s="17"/>
      <c r="AI161" s="45"/>
      <c r="AJ161" s="114"/>
      <c r="AK161" s="17"/>
      <c r="AL161" s="63"/>
      <c r="AM161" s="18"/>
      <c r="AN161" s="17"/>
      <c r="AO161" s="17"/>
      <c r="AP161" s="17"/>
      <c r="AQ161" s="25"/>
      <c r="AR161" s="17"/>
      <c r="AS161" s="17"/>
      <c r="AT161" s="17"/>
      <c r="AU161" s="103"/>
      <c r="AV161" s="17"/>
      <c r="AW161" s="17"/>
      <c r="AX161" s="17"/>
      <c r="AY161" s="17"/>
      <c r="AZ161" s="17"/>
      <c r="BA161" s="25"/>
      <c r="BB161" s="34"/>
      <c r="BC161" s="34"/>
      <c r="BD161" s="34"/>
      <c r="BE161" s="34"/>
      <c r="BF161" s="34"/>
      <c r="BG161" s="34"/>
      <c r="BH161" s="34"/>
      <c r="BI161" s="35"/>
      <c r="BJ161" s="29"/>
      <c r="BK161" s="29"/>
      <c r="BL161" s="29"/>
      <c r="BM161" s="29"/>
      <c r="BN161" s="29"/>
      <c r="BO161" s="22"/>
      <c r="BP161" s="29"/>
      <c r="BQ161" s="29"/>
      <c r="BR161" s="29"/>
      <c r="BS161" s="29"/>
      <c r="BT161" s="29"/>
      <c r="BU161" s="29"/>
      <c r="BV161" s="104"/>
      <c r="BW161" s="29"/>
      <c r="BX161" s="29"/>
      <c r="BY161" s="104"/>
      <c r="BZ161" s="104"/>
      <c r="CA161" s="104"/>
      <c r="CB161" s="104"/>
      <c r="CC161" s="104"/>
      <c r="CD161" s="104"/>
      <c r="CE161" s="104"/>
    </row>
    <row r="162" spans="2:83" s="115" customFormat="1" ht="14.65" customHeight="1" x14ac:dyDescent="0.45">
      <c r="B162" s="95"/>
      <c r="C162" s="116"/>
      <c r="D162" s="116"/>
      <c r="E162" s="116"/>
      <c r="F162" s="116"/>
      <c r="G162" s="117"/>
      <c r="H162" s="116"/>
      <c r="I162" s="118"/>
      <c r="J162" s="117"/>
      <c r="K162" s="116"/>
      <c r="L162" s="116"/>
      <c r="M162" s="117"/>
      <c r="N162" s="116"/>
      <c r="O162" s="116"/>
      <c r="P162" s="116"/>
      <c r="Q162" s="116"/>
      <c r="R162" s="116"/>
      <c r="S162" s="116"/>
      <c r="T162" s="116"/>
      <c r="U162" s="116"/>
      <c r="V162" s="125"/>
      <c r="W162" s="116"/>
      <c r="X162" s="116"/>
      <c r="Y162" s="116"/>
      <c r="Z162" s="116"/>
      <c r="AA162" s="116"/>
      <c r="AB162" s="116"/>
      <c r="AC162" s="116"/>
      <c r="AD162" s="127"/>
      <c r="AE162" s="120"/>
      <c r="AF162" s="120"/>
      <c r="AG162" s="120"/>
      <c r="AH162" s="120"/>
      <c r="AI162" s="121"/>
      <c r="AJ162" s="122"/>
      <c r="AK162" s="120"/>
      <c r="AL162" s="123"/>
      <c r="AM162" s="124"/>
      <c r="AN162" s="116"/>
      <c r="AO162" s="116"/>
      <c r="AP162" s="116"/>
      <c r="AQ162" s="136"/>
      <c r="AR162" s="116"/>
      <c r="AS162" s="116"/>
      <c r="AT162" s="116"/>
      <c r="AV162" s="116"/>
      <c r="AW162" s="116"/>
      <c r="AX162" s="116"/>
      <c r="AY162" s="116"/>
      <c r="AZ162" s="116"/>
      <c r="BA162" s="144"/>
      <c r="BB162" s="36"/>
      <c r="BC162" s="36"/>
      <c r="BD162" s="36"/>
      <c r="BE162" s="36"/>
      <c r="BF162" s="36"/>
      <c r="BG162" s="36"/>
      <c r="BH162" s="36"/>
      <c r="BI162" s="37"/>
      <c r="BJ162" s="51"/>
      <c r="BK162" s="51"/>
      <c r="BL162" s="51"/>
      <c r="BM162" s="51"/>
      <c r="BN162" s="51"/>
      <c r="BO162" s="22"/>
      <c r="BP162" s="51"/>
      <c r="BQ162" s="51"/>
      <c r="BR162" s="51"/>
      <c r="BS162" s="51"/>
      <c r="BT162" s="51"/>
      <c r="BU162" s="51"/>
      <c r="BV162" s="125"/>
      <c r="BW162" s="51"/>
      <c r="BX162" s="51"/>
      <c r="BY162" s="125"/>
      <c r="BZ162" s="125"/>
      <c r="CA162" s="125"/>
      <c r="CB162" s="125"/>
      <c r="CE162" s="125"/>
    </row>
    <row r="163" spans="2:83" s="125" customFormat="1" ht="14.65" customHeight="1" x14ac:dyDescent="0.45">
      <c r="B163" s="51"/>
      <c r="I163" s="128"/>
      <c r="AD163" s="129"/>
      <c r="AE163" s="119"/>
      <c r="AF163" s="119"/>
      <c r="AG163" s="119"/>
      <c r="AH163" s="119"/>
      <c r="AI163" s="130"/>
      <c r="AJ163" s="131"/>
      <c r="AK163" s="119"/>
      <c r="AL163" s="123"/>
      <c r="AM163" s="132"/>
      <c r="AQ163" s="51"/>
      <c r="BA163" s="51"/>
      <c r="BB163" s="36"/>
      <c r="BC163" s="36"/>
      <c r="BD163" s="36"/>
      <c r="BE163" s="36"/>
      <c r="BF163" s="36"/>
      <c r="BG163" s="36"/>
      <c r="BH163" s="36"/>
      <c r="BI163" s="36"/>
      <c r="BJ163" s="51"/>
      <c r="BK163" s="51"/>
      <c r="BL163" s="51"/>
      <c r="BM163" s="51"/>
      <c r="BN163" s="51"/>
      <c r="BO163" s="22"/>
      <c r="BP163" s="51"/>
      <c r="BQ163" s="51"/>
      <c r="BR163" s="51"/>
      <c r="BS163" s="51"/>
      <c r="BT163" s="51"/>
      <c r="BU163" s="51"/>
      <c r="BW163" s="51"/>
      <c r="BX163" s="51"/>
    </row>
    <row r="164" spans="2:83" s="125" customFormat="1" ht="14.65" customHeight="1" x14ac:dyDescent="0.45">
      <c r="B164" s="51"/>
      <c r="I164" s="128"/>
      <c r="AD164" s="129"/>
      <c r="AE164" s="119"/>
      <c r="AF164" s="119"/>
      <c r="AG164" s="119"/>
      <c r="AH164" s="119"/>
      <c r="AI164" s="130"/>
      <c r="AJ164" s="131"/>
      <c r="AK164" s="119"/>
      <c r="AL164" s="123"/>
      <c r="AM164" s="132"/>
      <c r="AQ164" s="51"/>
      <c r="BA164" s="51"/>
      <c r="BB164" s="36"/>
      <c r="BC164" s="36"/>
      <c r="BD164" s="36"/>
      <c r="BE164" s="36"/>
      <c r="BF164" s="36"/>
      <c r="BG164" s="36"/>
      <c r="BH164" s="36"/>
      <c r="BI164" s="36"/>
      <c r="BJ164" s="51"/>
      <c r="BK164" s="51"/>
      <c r="BL164" s="51"/>
      <c r="BM164" s="51"/>
      <c r="BN164" s="51"/>
      <c r="BO164" s="22"/>
      <c r="BP164" s="51"/>
      <c r="BQ164" s="51"/>
      <c r="BR164" s="51"/>
      <c r="BS164" s="51"/>
      <c r="BT164" s="51"/>
      <c r="BU164" s="51"/>
      <c r="BW164" s="51"/>
      <c r="BX164" s="51"/>
    </row>
    <row r="165" spans="2:83" s="125" customFormat="1" ht="14.65" customHeight="1" x14ac:dyDescent="0.45">
      <c r="B165" s="51"/>
      <c r="I165" s="128"/>
      <c r="AD165" s="129"/>
      <c r="AE165" s="119"/>
      <c r="AF165" s="119"/>
      <c r="AG165" s="119"/>
      <c r="AH165" s="119"/>
      <c r="AI165" s="130"/>
      <c r="AJ165" s="131"/>
      <c r="AK165" s="119"/>
      <c r="AL165" s="123"/>
      <c r="AM165" s="132"/>
      <c r="AQ165" s="51"/>
      <c r="BA165" s="51"/>
      <c r="BB165" s="36"/>
      <c r="BC165" s="36"/>
      <c r="BD165" s="36"/>
      <c r="BE165" s="36"/>
      <c r="BF165" s="36"/>
      <c r="BG165" s="36"/>
      <c r="BH165" s="36"/>
      <c r="BI165" s="36"/>
      <c r="BJ165" s="51"/>
      <c r="BK165" s="51"/>
      <c r="BL165" s="51"/>
      <c r="BM165" s="51"/>
      <c r="BN165" s="51"/>
      <c r="BO165" s="22"/>
      <c r="BP165" s="51"/>
      <c r="BQ165" s="51"/>
      <c r="BR165" s="51"/>
      <c r="BS165" s="51"/>
      <c r="BT165" s="51"/>
      <c r="BU165" s="51"/>
      <c r="BW165" s="51"/>
      <c r="BX165" s="51"/>
    </row>
  </sheetData>
  <autoFilter ref="A6:CF6"/>
  <sortState ref="A3:CF191">
    <sortCondition ref="Y3:Y191"/>
  </sortState>
  <pageMargins left="0.25" right="0.25" top="0.75" bottom="0.75" header="0.3" footer="0.3"/>
  <pageSetup paperSize="3" scale="41" fitToHeight="0" orientation="landscape" verticalDpi="1200" r:id="rId1"/>
  <rowBreaks count="1" manualBreakCount="1">
    <brk id="108" max="1638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DY19"/>
  <sheetViews>
    <sheetView topLeftCell="B1" workbookViewId="0">
      <selection activeCell="K35" sqref="K35"/>
    </sheetView>
  </sheetViews>
  <sheetFormatPr defaultRowHeight="14.25" x14ac:dyDescent="0.45"/>
  <cols>
    <col min="1" max="1" width="11.59765625" style="64" hidden="1" customWidth="1"/>
    <col min="2" max="2" width="10.265625" customWidth="1"/>
  </cols>
  <sheetData>
    <row r="4" spans="1:129" s="48" customFormat="1" ht="75" x14ac:dyDescent="0.25">
      <c r="A4" s="48" t="s">
        <v>52</v>
      </c>
      <c r="B4" s="65" t="s">
        <v>0</v>
      </c>
      <c r="C4" s="65" t="s">
        <v>1</v>
      </c>
      <c r="D4" s="65" t="s">
        <v>3</v>
      </c>
      <c r="E4" s="5" t="s">
        <v>13</v>
      </c>
      <c r="F4" s="5" t="s">
        <v>14</v>
      </c>
      <c r="G4" s="66" t="s">
        <v>41</v>
      </c>
      <c r="H4" s="5" t="s">
        <v>15</v>
      </c>
      <c r="I4" s="93" t="s">
        <v>16</v>
      </c>
      <c r="J4" s="67" t="s">
        <v>17</v>
      </c>
      <c r="K4" s="65" t="s">
        <v>18</v>
      </c>
      <c r="L4" s="5" t="s">
        <v>19</v>
      </c>
      <c r="M4" s="67" t="s">
        <v>20</v>
      </c>
      <c r="N4" s="5" t="s">
        <v>21</v>
      </c>
      <c r="O4" s="65" t="s">
        <v>22</v>
      </c>
      <c r="P4" s="65" t="s">
        <v>23</v>
      </c>
      <c r="Q4" s="65" t="s">
        <v>24</v>
      </c>
      <c r="R4" s="65" t="s">
        <v>25</v>
      </c>
      <c r="S4" s="65" t="s">
        <v>26</v>
      </c>
      <c r="T4" s="65" t="s">
        <v>27</v>
      </c>
      <c r="U4" s="65" t="s">
        <v>28</v>
      </c>
      <c r="V4" s="68" t="s">
        <v>29</v>
      </c>
      <c r="W4" s="5" t="s">
        <v>30</v>
      </c>
      <c r="X4" s="5" t="s">
        <v>31</v>
      </c>
      <c r="Y4" s="65" t="s">
        <v>32</v>
      </c>
      <c r="Z4" s="65" t="s">
        <v>33</v>
      </c>
      <c r="AA4" s="65" t="s">
        <v>1013</v>
      </c>
      <c r="AB4" s="65" t="s">
        <v>34</v>
      </c>
      <c r="AC4" s="65" t="s">
        <v>103</v>
      </c>
      <c r="AD4" s="69" t="s">
        <v>104</v>
      </c>
      <c r="AE4" s="70" t="s">
        <v>105</v>
      </c>
      <c r="AF4" s="70" t="s">
        <v>106</v>
      </c>
      <c r="AG4" s="70" t="s">
        <v>107</v>
      </c>
      <c r="AH4" s="70" t="s">
        <v>35</v>
      </c>
      <c r="AI4" s="71" t="s">
        <v>108</v>
      </c>
      <c r="AJ4" s="72" t="s">
        <v>36</v>
      </c>
      <c r="AK4" s="73" t="s">
        <v>57</v>
      </c>
      <c r="AL4" s="74" t="s">
        <v>37</v>
      </c>
      <c r="AM4" s="74" t="s">
        <v>986</v>
      </c>
      <c r="AN4" s="75" t="s">
        <v>109</v>
      </c>
      <c r="AO4" s="5" t="s">
        <v>4</v>
      </c>
      <c r="AP4" s="5" t="s">
        <v>38</v>
      </c>
      <c r="AQ4" s="5" t="s">
        <v>39</v>
      </c>
      <c r="AR4" s="5" t="s">
        <v>2</v>
      </c>
      <c r="AS4" s="5" t="s">
        <v>9</v>
      </c>
      <c r="AT4" s="5" t="s">
        <v>10</v>
      </c>
      <c r="AU4" s="5" t="s">
        <v>11</v>
      </c>
      <c r="AV4" s="48" t="s">
        <v>6</v>
      </c>
      <c r="AW4" s="5" t="s">
        <v>5</v>
      </c>
      <c r="AX4" s="5" t="s">
        <v>55</v>
      </c>
      <c r="AY4" s="5" t="s">
        <v>7</v>
      </c>
      <c r="AZ4" s="5" t="s">
        <v>8</v>
      </c>
      <c r="BA4" s="5" t="s">
        <v>44</v>
      </c>
      <c r="BB4" s="76"/>
      <c r="BC4" s="77" t="s">
        <v>42</v>
      </c>
      <c r="BD4" s="77" t="s">
        <v>43</v>
      </c>
      <c r="BE4" s="77" t="s">
        <v>44</v>
      </c>
      <c r="BF4" s="77" t="s">
        <v>45</v>
      </c>
      <c r="BG4" s="77" t="s">
        <v>46</v>
      </c>
      <c r="BH4" s="77" t="s">
        <v>47</v>
      </c>
      <c r="BI4" s="77" t="s">
        <v>48</v>
      </c>
      <c r="BJ4" s="78" t="s">
        <v>49</v>
      </c>
      <c r="BK4" s="79" t="s">
        <v>51</v>
      </c>
      <c r="BL4" s="98" t="s">
        <v>956</v>
      </c>
      <c r="BM4" s="79" t="s">
        <v>48</v>
      </c>
      <c r="BN4" s="79" t="s">
        <v>50</v>
      </c>
      <c r="BO4" s="79" t="s">
        <v>52</v>
      </c>
      <c r="BP4" s="79" t="s">
        <v>1025</v>
      </c>
      <c r="BQ4" s="80"/>
      <c r="BR4" s="81" t="s">
        <v>58</v>
      </c>
      <c r="BS4" s="81" t="s">
        <v>59</v>
      </c>
      <c r="BT4" s="81" t="s">
        <v>60</v>
      </c>
      <c r="BU4" s="81" t="s">
        <v>61</v>
      </c>
      <c r="BV4" s="81" t="s">
        <v>62</v>
      </c>
      <c r="BW4" s="68" t="s">
        <v>63</v>
      </c>
      <c r="BX4" s="68" t="s">
        <v>67</v>
      </c>
      <c r="BY4" s="68" t="s">
        <v>68</v>
      </c>
      <c r="BZ4" s="68" t="s">
        <v>71</v>
      </c>
      <c r="CA4" s="68" t="s">
        <v>72</v>
      </c>
      <c r="CB4" s="68" t="s">
        <v>64</v>
      </c>
      <c r="CC4" s="68" t="s">
        <v>65</v>
      </c>
      <c r="CD4" s="68" t="s">
        <v>66</v>
      </c>
      <c r="CE4" s="68" t="s">
        <v>1019</v>
      </c>
      <c r="CF4" s="68" t="s">
        <v>103</v>
      </c>
      <c r="CG4" s="68" t="s">
        <v>69</v>
      </c>
      <c r="CH4" s="68" t="s">
        <v>70</v>
      </c>
      <c r="CI4" s="68" t="s">
        <v>73</v>
      </c>
      <c r="CJ4" s="68" t="s">
        <v>74</v>
      </c>
      <c r="CK4" s="68" t="s">
        <v>75</v>
      </c>
      <c r="CL4" s="52" t="s">
        <v>976</v>
      </c>
      <c r="CM4" s="52" t="s">
        <v>977</v>
      </c>
      <c r="CN4" s="52" t="s">
        <v>978</v>
      </c>
      <c r="CO4" s="82" t="s">
        <v>100</v>
      </c>
      <c r="CP4" s="82" t="s">
        <v>98</v>
      </c>
      <c r="CQ4" s="82" t="s">
        <v>102</v>
      </c>
      <c r="CR4" s="82" t="s">
        <v>99</v>
      </c>
      <c r="CS4" s="52" t="s">
        <v>970</v>
      </c>
      <c r="CT4" s="52" t="s">
        <v>971</v>
      </c>
      <c r="CU4" s="52" t="s">
        <v>972</v>
      </c>
      <c r="CV4" s="52" t="s">
        <v>973</v>
      </c>
      <c r="CW4" s="52" t="s">
        <v>974</v>
      </c>
      <c r="CX4" s="52" t="s">
        <v>975</v>
      </c>
      <c r="CY4" s="68" t="s">
        <v>76</v>
      </c>
      <c r="CZ4" s="68" t="s">
        <v>77</v>
      </c>
      <c r="DA4" s="68" t="s">
        <v>78</v>
      </c>
      <c r="DB4" s="68" t="s">
        <v>79</v>
      </c>
      <c r="DC4" s="68" t="s">
        <v>80</v>
      </c>
      <c r="DD4" s="68" t="s">
        <v>81</v>
      </c>
      <c r="DE4" s="68" t="s">
        <v>82</v>
      </c>
      <c r="DF4" s="68" t="s">
        <v>83</v>
      </c>
      <c r="DG4" s="68" t="s">
        <v>84</v>
      </c>
      <c r="DH4" s="68" t="s">
        <v>85</v>
      </c>
      <c r="DI4" s="96" t="s">
        <v>1012</v>
      </c>
      <c r="DJ4" s="68" t="s">
        <v>86</v>
      </c>
      <c r="DK4" s="68" t="s">
        <v>87</v>
      </c>
      <c r="DL4" s="68" t="s">
        <v>88</v>
      </c>
      <c r="DM4" s="68" t="s">
        <v>89</v>
      </c>
      <c r="DN4" s="68" t="s">
        <v>90</v>
      </c>
      <c r="DO4" s="68" t="s">
        <v>91</v>
      </c>
      <c r="DP4" s="68" t="s">
        <v>92</v>
      </c>
      <c r="DQ4" s="68" t="s">
        <v>93</v>
      </c>
      <c r="DR4" s="68" t="s">
        <v>94</v>
      </c>
      <c r="DS4" s="68" t="s">
        <v>95</v>
      </c>
      <c r="DT4" s="68" t="s">
        <v>96</v>
      </c>
      <c r="DU4" s="68" t="s">
        <v>97</v>
      </c>
      <c r="DV4" s="83"/>
      <c r="DW4" s="68" t="s">
        <v>53</v>
      </c>
      <c r="DX4" s="68" t="s">
        <v>54</v>
      </c>
      <c r="DY4" s="68" t="s">
        <v>981</v>
      </c>
    </row>
    <row r="5" spans="1:129" s="6" customFormat="1" ht="14.65" customHeight="1" x14ac:dyDescent="0.25">
      <c r="A5" s="9"/>
      <c r="B5" s="88" t="s">
        <v>1006</v>
      </c>
      <c r="C5" s="87"/>
      <c r="D5" s="8"/>
      <c r="E5" s="8"/>
      <c r="F5" s="8"/>
      <c r="G5" s="11"/>
      <c r="H5" s="8"/>
      <c r="I5" s="92"/>
      <c r="J5" s="11"/>
      <c r="K5" s="8"/>
      <c r="L5" s="8"/>
      <c r="M5" s="11"/>
      <c r="N5" s="8"/>
      <c r="O5" s="8"/>
      <c r="P5" s="8"/>
      <c r="Q5" s="8"/>
      <c r="R5" s="8"/>
      <c r="S5" s="8"/>
      <c r="T5" s="8"/>
      <c r="U5" s="8"/>
      <c r="V5" s="4"/>
      <c r="W5" s="8"/>
      <c r="X5" s="8"/>
      <c r="Y5" s="8"/>
      <c r="Z5" s="8"/>
      <c r="AA5" s="8"/>
      <c r="AB5" s="8"/>
      <c r="AC5" s="8"/>
      <c r="AD5" s="46"/>
      <c r="AE5" s="10"/>
      <c r="AF5" s="10"/>
      <c r="AG5" s="10"/>
      <c r="AH5" s="10"/>
      <c r="AI5" s="47"/>
      <c r="AJ5" s="53"/>
      <c r="AK5" s="10"/>
      <c r="AL5" s="61"/>
      <c r="AM5" s="61"/>
      <c r="AN5" s="13"/>
      <c r="AO5" s="8"/>
      <c r="AP5" s="8"/>
      <c r="AQ5" s="8"/>
      <c r="AR5" s="8"/>
      <c r="AS5" s="8"/>
      <c r="AT5" s="8"/>
      <c r="AU5" s="8"/>
      <c r="AW5" s="8"/>
      <c r="AX5" s="8"/>
      <c r="AY5" s="8"/>
      <c r="AZ5" s="8"/>
      <c r="BA5" s="8"/>
      <c r="BB5" s="7"/>
      <c r="BC5" s="31"/>
      <c r="BD5" s="31"/>
      <c r="BE5" s="31"/>
      <c r="BF5" s="31"/>
      <c r="BG5" s="31"/>
      <c r="BH5" s="31"/>
      <c r="BI5" s="31"/>
      <c r="BJ5" s="32"/>
      <c r="BK5" s="22"/>
      <c r="BL5" s="4"/>
      <c r="BM5" s="22"/>
      <c r="BN5" s="22"/>
      <c r="BO5" s="22"/>
      <c r="BP5" s="22"/>
      <c r="BQ5" s="21"/>
      <c r="BR5" s="2"/>
      <c r="BS5" s="2"/>
      <c r="BT5" s="2"/>
      <c r="BU5" s="2"/>
      <c r="BV5" s="2"/>
      <c r="BW5" s="4"/>
      <c r="BX5" s="4"/>
      <c r="BY5" s="4"/>
      <c r="BZ5" s="4"/>
      <c r="CA5" s="4"/>
      <c r="CB5" s="4"/>
      <c r="CC5" s="4"/>
      <c r="CD5" s="4"/>
      <c r="CE5" s="4"/>
      <c r="CF5" s="4"/>
      <c r="CG5" s="4"/>
      <c r="CH5" s="4"/>
      <c r="CI5" s="4"/>
      <c r="CJ5" s="4"/>
      <c r="CK5" s="4"/>
      <c r="CL5" s="4"/>
      <c r="CM5" s="4"/>
      <c r="CN5" s="4"/>
      <c r="CO5" s="2"/>
      <c r="CP5" s="2"/>
      <c r="CQ5" s="2"/>
      <c r="CR5" s="2"/>
      <c r="CS5" s="4"/>
      <c r="CT5" s="4"/>
      <c r="CU5" s="4"/>
      <c r="CV5" s="4"/>
      <c r="CW5" s="4"/>
      <c r="CX5" s="4"/>
      <c r="CY5" s="4"/>
      <c r="CZ5" s="4"/>
      <c r="DA5" s="4"/>
      <c r="DB5" s="4"/>
      <c r="DC5" s="4"/>
      <c r="DD5" s="4"/>
      <c r="DE5" s="4"/>
      <c r="DF5" s="4"/>
      <c r="DG5" s="4"/>
      <c r="DH5" s="4"/>
      <c r="DI5" s="24"/>
      <c r="DJ5" s="4"/>
      <c r="DK5" s="4"/>
      <c r="DL5" s="4"/>
      <c r="DM5" s="4"/>
      <c r="DN5" s="4"/>
      <c r="DO5" s="4"/>
      <c r="DP5" s="4"/>
      <c r="DQ5" s="4"/>
      <c r="DR5" s="4"/>
      <c r="DS5" s="4"/>
      <c r="DT5" s="4"/>
      <c r="DU5" s="4"/>
      <c r="DV5" s="9"/>
      <c r="DY5" s="4"/>
    </row>
    <row r="6" spans="1:129" s="6" customFormat="1" ht="14.65" customHeight="1" x14ac:dyDescent="0.25">
      <c r="A6" s="9"/>
      <c r="B6" s="8"/>
      <c r="C6" s="8"/>
      <c r="D6" s="8"/>
      <c r="E6" s="8"/>
      <c r="F6" s="8"/>
      <c r="G6" s="11"/>
      <c r="H6" s="8"/>
      <c r="I6" s="92"/>
      <c r="J6" s="11"/>
      <c r="K6" s="8"/>
      <c r="L6" s="8"/>
      <c r="M6" s="11"/>
      <c r="N6" s="8"/>
      <c r="O6" s="8"/>
      <c r="P6" s="8"/>
      <c r="Q6" s="8"/>
      <c r="R6" s="8"/>
      <c r="S6" s="8"/>
      <c r="T6" s="8"/>
      <c r="U6" s="8"/>
      <c r="V6" s="4"/>
      <c r="W6" s="8"/>
      <c r="X6" s="8"/>
      <c r="Y6" s="8"/>
      <c r="Z6" s="8"/>
      <c r="AA6" s="8"/>
      <c r="AB6" s="8"/>
      <c r="AC6" s="8"/>
      <c r="AD6" s="46"/>
      <c r="AE6" s="10"/>
      <c r="AF6" s="10"/>
      <c r="AG6" s="10"/>
      <c r="AH6" s="10"/>
      <c r="AI6" s="47"/>
      <c r="AJ6" s="53"/>
      <c r="AK6" s="10"/>
      <c r="AL6" s="61"/>
      <c r="AM6" s="61"/>
      <c r="AN6" s="13"/>
      <c r="AO6" s="8"/>
      <c r="AP6" s="8"/>
      <c r="AQ6" s="8"/>
      <c r="AR6" s="8"/>
      <c r="AS6" s="8"/>
      <c r="AT6" s="8"/>
      <c r="AU6" s="8"/>
      <c r="AW6" s="8"/>
      <c r="AX6" s="8"/>
      <c r="AY6" s="8"/>
      <c r="AZ6" s="8"/>
      <c r="BA6" s="8"/>
      <c r="BB6" s="7"/>
      <c r="BC6" s="31"/>
      <c r="BD6" s="31"/>
      <c r="BE6" s="31"/>
      <c r="BF6" s="31"/>
      <c r="BG6" s="31"/>
      <c r="BH6" s="31"/>
      <c r="BI6" s="31"/>
      <c r="BJ6" s="32"/>
      <c r="BK6" s="22"/>
      <c r="BL6" s="4"/>
      <c r="BM6" s="22"/>
      <c r="BN6" s="22"/>
      <c r="BO6" s="22"/>
      <c r="BP6" s="22"/>
      <c r="BQ6" s="21"/>
      <c r="BR6" s="2"/>
      <c r="BS6" s="2"/>
      <c r="BT6" s="2"/>
      <c r="BU6" s="2"/>
      <c r="BV6" s="2"/>
      <c r="BW6" s="4"/>
      <c r="BX6" s="4"/>
      <c r="BY6" s="4"/>
      <c r="BZ6" s="4"/>
      <c r="CA6" s="4"/>
      <c r="CB6" s="4"/>
      <c r="CC6" s="4"/>
      <c r="CD6" s="4"/>
      <c r="CE6" s="4"/>
      <c r="CF6" s="4"/>
      <c r="CG6" s="4"/>
      <c r="CH6" s="4"/>
      <c r="CI6" s="4"/>
      <c r="CJ6" s="4"/>
      <c r="CK6" s="4"/>
      <c r="CL6" s="4"/>
      <c r="CM6" s="4"/>
      <c r="CN6" s="4"/>
      <c r="CO6" s="2"/>
      <c r="CP6" s="2"/>
      <c r="CQ6" s="2"/>
      <c r="CR6" s="2"/>
      <c r="CS6" s="4"/>
      <c r="CT6" s="4"/>
      <c r="CU6" s="4"/>
      <c r="CV6" s="4"/>
      <c r="CW6" s="4"/>
      <c r="CX6" s="4"/>
      <c r="CY6" s="4"/>
      <c r="CZ6" s="4"/>
      <c r="DA6" s="4"/>
      <c r="DB6" s="4"/>
      <c r="DC6" s="4"/>
      <c r="DD6" s="4"/>
      <c r="DE6" s="4"/>
      <c r="DF6" s="4"/>
      <c r="DG6" s="4"/>
      <c r="DH6" s="4"/>
      <c r="DI6" s="24"/>
      <c r="DJ6" s="4"/>
      <c r="DK6" s="4"/>
      <c r="DL6" s="4"/>
      <c r="DM6" s="4"/>
      <c r="DN6" s="4"/>
      <c r="DO6" s="4"/>
      <c r="DP6" s="4"/>
      <c r="DQ6" s="4"/>
      <c r="DR6" s="4"/>
      <c r="DS6" s="4"/>
      <c r="DT6" s="4"/>
      <c r="DU6" s="4"/>
      <c r="DV6" s="9"/>
      <c r="DY6" s="4"/>
    </row>
    <row r="7" spans="1:129" s="23" customFormat="1" ht="14.65" customHeight="1" x14ac:dyDescent="0.25">
      <c r="A7" s="16">
        <f t="shared" ref="A7:A16" si="0">BO7</f>
        <v>67418</v>
      </c>
      <c r="B7" s="12">
        <v>4269</v>
      </c>
      <c r="C7" s="12" t="s">
        <v>112</v>
      </c>
      <c r="D7" s="27" t="s">
        <v>262</v>
      </c>
      <c r="E7" s="25"/>
      <c r="F7" s="25"/>
      <c r="G7" s="28">
        <v>0</v>
      </c>
      <c r="H7" s="12" t="s">
        <v>264</v>
      </c>
      <c r="I7" s="91"/>
      <c r="J7" s="12"/>
      <c r="K7" s="12"/>
      <c r="L7" s="12"/>
      <c r="M7" s="28"/>
      <c r="N7" s="27" t="s">
        <v>988</v>
      </c>
      <c r="O7" s="12">
        <v>65</v>
      </c>
      <c r="P7" s="12"/>
      <c r="Q7" s="12"/>
      <c r="R7" s="12"/>
      <c r="S7" s="12"/>
      <c r="T7" s="12"/>
      <c r="U7" s="12"/>
      <c r="V7" s="29" t="s">
        <v>40</v>
      </c>
      <c r="W7" s="25"/>
      <c r="X7" s="25"/>
      <c r="Y7" s="12" t="s">
        <v>40</v>
      </c>
      <c r="Z7" s="12"/>
      <c r="AA7" s="12"/>
      <c r="AB7" s="12"/>
      <c r="AC7" s="12"/>
      <c r="AD7" s="84"/>
      <c r="AE7" s="85"/>
      <c r="AF7" s="85"/>
      <c r="AG7" s="85"/>
      <c r="AH7" s="25"/>
      <c r="AI7" s="42"/>
      <c r="AJ7" s="56" t="s">
        <v>101</v>
      </c>
      <c r="AK7" s="55"/>
      <c r="AL7" s="62"/>
      <c r="AM7" s="62"/>
      <c r="AN7" s="26"/>
      <c r="AO7" s="49" t="s">
        <v>939</v>
      </c>
      <c r="AP7" s="27">
        <v>2021</v>
      </c>
      <c r="AQ7" s="12" t="s">
        <v>326</v>
      </c>
      <c r="AR7" s="12" t="s">
        <v>425</v>
      </c>
      <c r="AS7" s="12"/>
      <c r="AT7" s="12" t="s">
        <v>839</v>
      </c>
      <c r="AU7" s="12" t="s">
        <v>433</v>
      </c>
      <c r="AV7" s="50">
        <v>43840</v>
      </c>
      <c r="AW7" s="49" t="s">
        <v>534</v>
      </c>
      <c r="AX7" s="25"/>
      <c r="AY7" s="49" t="s">
        <v>687</v>
      </c>
      <c r="AZ7" s="14" t="s">
        <v>948</v>
      </c>
      <c r="BA7" s="14"/>
      <c r="BB7" s="19" t="s">
        <v>40</v>
      </c>
      <c r="BC7" s="31"/>
      <c r="BD7" s="31"/>
      <c r="BE7" s="31"/>
      <c r="BF7" s="31"/>
      <c r="BG7" s="31"/>
      <c r="BH7" s="31"/>
      <c r="BI7" s="31">
        <f t="shared" ref="BI7:BI16" si="1">SUM(BC7:BH7)</f>
        <v>0</v>
      </c>
      <c r="BJ7" s="33">
        <f t="shared" ref="BJ7:BJ16" si="2">BK7-BI7</f>
        <v>0</v>
      </c>
      <c r="BK7" s="22">
        <f t="shared" ref="BK7:BK17" si="3">SUM(BR7:DV7)</f>
        <v>0</v>
      </c>
      <c r="BL7" s="29"/>
      <c r="BM7" s="22">
        <f t="shared" ref="BM7:BM17" si="4">BN7+DW7</f>
        <v>70418</v>
      </c>
      <c r="BN7" s="4">
        <v>67418</v>
      </c>
      <c r="BO7" s="22">
        <f t="shared" ref="BO7:BO17" si="5">BN7-BK7-BL7-DY7</f>
        <v>67418</v>
      </c>
      <c r="BP7" s="100"/>
      <c r="BQ7" s="21"/>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86"/>
      <c r="DJ7" s="86"/>
      <c r="DK7" s="86"/>
      <c r="DL7" s="86"/>
      <c r="DM7" s="86"/>
      <c r="DN7" s="86"/>
      <c r="DO7" s="86"/>
      <c r="DP7" s="86"/>
      <c r="DQ7" s="86"/>
      <c r="DR7" s="86"/>
      <c r="DS7" s="86"/>
      <c r="DT7" s="86"/>
      <c r="DU7" s="29"/>
      <c r="DV7" s="30"/>
      <c r="DW7" s="4">
        <v>3000</v>
      </c>
      <c r="DX7" s="4">
        <v>8000</v>
      </c>
      <c r="DY7" s="20"/>
    </row>
    <row r="8" spans="1:129" s="23" customFormat="1" ht="14.65" customHeight="1" x14ac:dyDescent="0.25">
      <c r="A8" s="16">
        <f t="shared" si="0"/>
        <v>75000</v>
      </c>
      <c r="B8" s="12">
        <v>4271</v>
      </c>
      <c r="C8" s="12" t="s">
        <v>113</v>
      </c>
      <c r="D8" s="27" t="s">
        <v>262</v>
      </c>
      <c r="E8" s="25"/>
      <c r="F8" s="25"/>
      <c r="G8" s="28">
        <v>0</v>
      </c>
      <c r="H8" s="12" t="s">
        <v>265</v>
      </c>
      <c r="I8" s="91"/>
      <c r="J8" s="12"/>
      <c r="K8" s="12"/>
      <c r="L8" s="12"/>
      <c r="M8" s="28"/>
      <c r="N8" s="25" t="s">
        <v>989</v>
      </c>
      <c r="O8" s="12">
        <v>66</v>
      </c>
      <c r="P8" s="12">
        <v>47</v>
      </c>
      <c r="Q8" s="12"/>
      <c r="R8" s="12"/>
      <c r="S8" s="12"/>
      <c r="T8" s="12"/>
      <c r="U8" s="12"/>
      <c r="V8" s="29" t="s">
        <v>40</v>
      </c>
      <c r="W8" s="25"/>
      <c r="X8" s="25"/>
      <c r="Y8" s="12" t="s">
        <v>40</v>
      </c>
      <c r="Z8" s="12"/>
      <c r="AA8" s="12"/>
      <c r="AB8" s="12"/>
      <c r="AC8" s="12"/>
      <c r="AD8" s="84"/>
      <c r="AE8" s="85"/>
      <c r="AF8" s="85"/>
      <c r="AG8" s="85"/>
      <c r="AH8" s="25"/>
      <c r="AI8" s="42"/>
      <c r="AJ8" s="56" t="s">
        <v>101</v>
      </c>
      <c r="AK8" s="55"/>
      <c r="AL8" s="62"/>
      <c r="AM8" s="62"/>
      <c r="AN8" s="26"/>
      <c r="AO8" s="49" t="s">
        <v>939</v>
      </c>
      <c r="AP8" s="27">
        <v>2021</v>
      </c>
      <c r="AQ8" s="12" t="s">
        <v>326</v>
      </c>
      <c r="AR8" s="12" t="s">
        <v>425</v>
      </c>
      <c r="AS8" s="12"/>
      <c r="AT8" s="12" t="s">
        <v>839</v>
      </c>
      <c r="AU8" s="12" t="s">
        <v>433</v>
      </c>
      <c r="AV8" s="50">
        <v>43840</v>
      </c>
      <c r="AW8" s="49" t="s">
        <v>535</v>
      </c>
      <c r="AX8" s="25"/>
      <c r="AY8" s="49" t="s">
        <v>688</v>
      </c>
      <c r="AZ8" s="14" t="s">
        <v>948</v>
      </c>
      <c r="BA8" s="14"/>
      <c r="BB8" s="19" t="s">
        <v>40</v>
      </c>
      <c r="BC8" s="31"/>
      <c r="BD8" s="31"/>
      <c r="BE8" s="31"/>
      <c r="BF8" s="31"/>
      <c r="BG8" s="31"/>
      <c r="BH8" s="31"/>
      <c r="BI8" s="31">
        <f t="shared" si="1"/>
        <v>0</v>
      </c>
      <c r="BJ8" s="33">
        <f t="shared" si="2"/>
        <v>0</v>
      </c>
      <c r="BK8" s="22">
        <f t="shared" si="3"/>
        <v>0</v>
      </c>
      <c r="BL8" s="29"/>
      <c r="BM8" s="22">
        <f t="shared" si="4"/>
        <v>82260</v>
      </c>
      <c r="BN8" s="4">
        <v>75000</v>
      </c>
      <c r="BO8" s="22">
        <f t="shared" si="5"/>
        <v>75000</v>
      </c>
      <c r="BP8" s="100"/>
      <c r="BQ8" s="21"/>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86"/>
      <c r="DJ8" s="86"/>
      <c r="DK8" s="86"/>
      <c r="DL8" s="86"/>
      <c r="DM8" s="86"/>
      <c r="DN8" s="86"/>
      <c r="DO8" s="86"/>
      <c r="DP8" s="86"/>
      <c r="DQ8" s="86"/>
      <c r="DR8" s="86"/>
      <c r="DS8" s="86"/>
      <c r="DT8" s="86"/>
      <c r="DU8" s="29"/>
      <c r="DV8" s="30"/>
      <c r="DW8" s="4">
        <v>7260</v>
      </c>
      <c r="DX8" s="4">
        <v>10000</v>
      </c>
      <c r="DY8" s="20"/>
    </row>
    <row r="9" spans="1:129" s="23" customFormat="1" ht="14.65" customHeight="1" x14ac:dyDescent="0.25">
      <c r="A9" s="16">
        <f t="shared" si="0"/>
        <v>85000</v>
      </c>
      <c r="B9" s="12">
        <v>4272</v>
      </c>
      <c r="C9" s="12" t="s">
        <v>114</v>
      </c>
      <c r="D9" s="27" t="s">
        <v>262</v>
      </c>
      <c r="E9" s="25"/>
      <c r="F9" s="25"/>
      <c r="G9" s="28">
        <v>0</v>
      </c>
      <c r="H9" s="12" t="s">
        <v>265</v>
      </c>
      <c r="I9" s="91"/>
      <c r="J9" s="12"/>
      <c r="K9" s="12"/>
      <c r="L9" s="12"/>
      <c r="M9" s="28"/>
      <c r="N9" s="27" t="s">
        <v>989</v>
      </c>
      <c r="O9" s="12">
        <v>67</v>
      </c>
      <c r="P9" s="12">
        <v>46</v>
      </c>
      <c r="Q9" s="12"/>
      <c r="R9" s="12"/>
      <c r="S9" s="12"/>
      <c r="T9" s="12"/>
      <c r="U9" s="12">
        <v>2</v>
      </c>
      <c r="V9" s="29" t="s">
        <v>40</v>
      </c>
      <c r="W9" s="25"/>
      <c r="X9" s="25"/>
      <c r="Y9" s="12" t="s">
        <v>40</v>
      </c>
      <c r="Z9" s="12"/>
      <c r="AA9" s="12"/>
      <c r="AB9" s="12"/>
      <c r="AC9" s="12"/>
      <c r="AD9" s="84"/>
      <c r="AE9" s="85"/>
      <c r="AF9" s="85"/>
      <c r="AG9" s="85"/>
      <c r="AH9" s="41" t="s">
        <v>40</v>
      </c>
      <c r="AI9" s="42"/>
      <c r="AJ9" s="56" t="s">
        <v>101</v>
      </c>
      <c r="AK9" s="55"/>
      <c r="AL9" s="62"/>
      <c r="AM9" s="62"/>
      <c r="AN9" s="26"/>
      <c r="AO9" s="49" t="s">
        <v>939</v>
      </c>
      <c r="AP9" s="27">
        <v>2021</v>
      </c>
      <c r="AQ9" s="12" t="s">
        <v>326</v>
      </c>
      <c r="AR9" s="12" t="s">
        <v>425</v>
      </c>
      <c r="AS9" s="12"/>
      <c r="AT9" s="12" t="s">
        <v>839</v>
      </c>
      <c r="AU9" s="12" t="s">
        <v>433</v>
      </c>
      <c r="AV9" s="50">
        <v>43840</v>
      </c>
      <c r="AW9" s="49" t="s">
        <v>536</v>
      </c>
      <c r="AX9" s="25"/>
      <c r="AY9" s="49" t="s">
        <v>689</v>
      </c>
      <c r="AZ9" s="14" t="s">
        <v>948</v>
      </c>
      <c r="BA9" s="14"/>
      <c r="BB9" s="19" t="s">
        <v>40</v>
      </c>
      <c r="BC9" s="31"/>
      <c r="BD9" s="31"/>
      <c r="BE9" s="31"/>
      <c r="BF9" s="31"/>
      <c r="BG9" s="31"/>
      <c r="BH9" s="31"/>
      <c r="BI9" s="31">
        <f t="shared" si="1"/>
        <v>0</v>
      </c>
      <c r="BJ9" s="33">
        <f t="shared" si="2"/>
        <v>0</v>
      </c>
      <c r="BK9" s="22">
        <f t="shared" si="3"/>
        <v>0</v>
      </c>
      <c r="BL9" s="29"/>
      <c r="BM9" s="22">
        <f t="shared" si="4"/>
        <v>96000</v>
      </c>
      <c r="BN9" s="4">
        <v>85000</v>
      </c>
      <c r="BO9" s="22">
        <f t="shared" si="5"/>
        <v>85000</v>
      </c>
      <c r="BP9" s="100"/>
      <c r="BQ9" s="21"/>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86"/>
      <c r="DJ9" s="86"/>
      <c r="DK9" s="86"/>
      <c r="DL9" s="86"/>
      <c r="DM9" s="86"/>
      <c r="DN9" s="86"/>
      <c r="DO9" s="86"/>
      <c r="DP9" s="86"/>
      <c r="DQ9" s="86"/>
      <c r="DR9" s="86"/>
      <c r="DS9" s="86"/>
      <c r="DT9" s="86"/>
      <c r="DU9" s="29"/>
      <c r="DV9" s="30"/>
      <c r="DW9" s="4">
        <v>11000</v>
      </c>
      <c r="DX9" s="4">
        <v>5000</v>
      </c>
      <c r="DY9" s="20"/>
    </row>
    <row r="10" spans="1:129" s="23" customFormat="1" ht="14.65" customHeight="1" x14ac:dyDescent="0.25">
      <c r="A10" s="16">
        <f t="shared" si="0"/>
        <v>60000</v>
      </c>
      <c r="B10" s="12">
        <v>4274</v>
      </c>
      <c r="C10" s="12" t="s">
        <v>115</v>
      </c>
      <c r="D10" s="27" t="s">
        <v>262</v>
      </c>
      <c r="E10" s="25"/>
      <c r="F10" s="25"/>
      <c r="G10" s="28">
        <v>0</v>
      </c>
      <c r="H10" s="12" t="s">
        <v>265</v>
      </c>
      <c r="I10" s="91"/>
      <c r="J10" s="12"/>
      <c r="K10" s="12"/>
      <c r="L10" s="12"/>
      <c r="M10" s="28"/>
      <c r="N10" s="27" t="s">
        <v>1002</v>
      </c>
      <c r="O10" s="12"/>
      <c r="P10" s="12">
        <v>45</v>
      </c>
      <c r="Q10" s="12"/>
      <c r="R10" s="12"/>
      <c r="S10" s="12"/>
      <c r="T10" s="12"/>
      <c r="U10" s="12"/>
      <c r="V10" s="29" t="s">
        <v>40</v>
      </c>
      <c r="W10" s="25"/>
      <c r="X10" s="25"/>
      <c r="Y10" s="12" t="s">
        <v>40</v>
      </c>
      <c r="Z10" s="12"/>
      <c r="AA10" s="12"/>
      <c r="AB10" s="12"/>
      <c r="AC10" s="12"/>
      <c r="AD10" s="84"/>
      <c r="AE10" s="85"/>
      <c r="AF10" s="85"/>
      <c r="AG10" s="85"/>
      <c r="AH10" s="25"/>
      <c r="AI10" s="42"/>
      <c r="AJ10" s="56" t="s">
        <v>101</v>
      </c>
      <c r="AK10" s="55"/>
      <c r="AL10" s="62"/>
      <c r="AM10" s="62"/>
      <c r="AN10" s="26"/>
      <c r="AO10" s="49" t="s">
        <v>939</v>
      </c>
      <c r="AP10" s="27">
        <v>2021</v>
      </c>
      <c r="AQ10" s="12" t="s">
        <v>326</v>
      </c>
      <c r="AR10" s="12" t="s">
        <v>425</v>
      </c>
      <c r="AS10" s="12"/>
      <c r="AT10" s="12" t="s">
        <v>839</v>
      </c>
      <c r="AU10" s="12" t="s">
        <v>433</v>
      </c>
      <c r="AV10" s="50">
        <v>43840</v>
      </c>
      <c r="AW10" s="49" t="s">
        <v>537</v>
      </c>
      <c r="AX10" s="25"/>
      <c r="AY10" s="49" t="s">
        <v>690</v>
      </c>
      <c r="AZ10" s="14" t="s">
        <v>948</v>
      </c>
      <c r="BA10" s="14"/>
      <c r="BB10" s="19" t="s">
        <v>40</v>
      </c>
      <c r="BC10" s="31"/>
      <c r="BD10" s="31"/>
      <c r="BE10" s="31"/>
      <c r="BF10" s="31"/>
      <c r="BG10" s="31"/>
      <c r="BH10" s="31"/>
      <c r="BI10" s="31">
        <f t="shared" si="1"/>
        <v>0</v>
      </c>
      <c r="BJ10" s="33">
        <f t="shared" si="2"/>
        <v>0</v>
      </c>
      <c r="BK10" s="22">
        <f t="shared" si="3"/>
        <v>0</v>
      </c>
      <c r="BL10" s="29"/>
      <c r="BM10" s="22">
        <f t="shared" si="4"/>
        <v>68500</v>
      </c>
      <c r="BN10" s="4">
        <v>60000</v>
      </c>
      <c r="BO10" s="22">
        <f t="shared" si="5"/>
        <v>60000</v>
      </c>
      <c r="BP10" s="100"/>
      <c r="BQ10" s="21"/>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86"/>
      <c r="DJ10" s="86"/>
      <c r="DK10" s="86"/>
      <c r="DL10" s="86"/>
      <c r="DM10" s="86"/>
      <c r="DN10" s="86"/>
      <c r="DO10" s="86"/>
      <c r="DP10" s="86"/>
      <c r="DQ10" s="86"/>
      <c r="DR10" s="86"/>
      <c r="DS10" s="86"/>
      <c r="DT10" s="86"/>
      <c r="DU10" s="29"/>
      <c r="DV10" s="30"/>
      <c r="DW10" s="4">
        <v>8500</v>
      </c>
      <c r="DX10" s="4">
        <v>5000</v>
      </c>
      <c r="DY10" s="20"/>
    </row>
    <row r="11" spans="1:129" s="23" customFormat="1" ht="14.65" customHeight="1" x14ac:dyDescent="0.25">
      <c r="A11" s="16">
        <f t="shared" si="0"/>
        <v>90000</v>
      </c>
      <c r="B11" s="12">
        <v>4275</v>
      </c>
      <c r="C11" s="12" t="s">
        <v>116</v>
      </c>
      <c r="D11" s="27" t="s">
        <v>262</v>
      </c>
      <c r="E11" s="25"/>
      <c r="F11" s="25"/>
      <c r="G11" s="28">
        <v>0</v>
      </c>
      <c r="H11" s="12" t="s">
        <v>266</v>
      </c>
      <c r="I11" s="91"/>
      <c r="J11" s="12"/>
      <c r="K11" s="12"/>
      <c r="L11" s="12"/>
      <c r="M11" s="28"/>
      <c r="N11" s="27" t="s">
        <v>988</v>
      </c>
      <c r="O11" s="12">
        <v>68</v>
      </c>
      <c r="P11" s="12"/>
      <c r="Q11" s="12"/>
      <c r="R11" s="12"/>
      <c r="S11" s="12"/>
      <c r="T11" s="12"/>
      <c r="U11" s="12"/>
      <c r="V11" s="29" t="s">
        <v>40</v>
      </c>
      <c r="W11" s="25"/>
      <c r="X11" s="25"/>
      <c r="Y11" s="12" t="s">
        <v>40</v>
      </c>
      <c r="Z11" s="12"/>
      <c r="AA11" s="12"/>
      <c r="AB11" s="12"/>
      <c r="AC11" s="12"/>
      <c r="AD11" s="84"/>
      <c r="AE11" s="85"/>
      <c r="AF11" s="85"/>
      <c r="AG11" s="85"/>
      <c r="AH11" s="25"/>
      <c r="AI11" s="42"/>
      <c r="AJ11" s="56" t="s">
        <v>101</v>
      </c>
      <c r="AK11" s="55"/>
      <c r="AL11" s="62"/>
      <c r="AM11" s="62"/>
      <c r="AN11" s="26"/>
      <c r="AO11" s="49" t="s">
        <v>939</v>
      </c>
      <c r="AP11" s="27">
        <v>2021</v>
      </c>
      <c r="AQ11" s="12" t="s">
        <v>326</v>
      </c>
      <c r="AR11" s="12" t="s">
        <v>425</v>
      </c>
      <c r="AS11" s="12"/>
      <c r="AT11" s="12" t="s">
        <v>839</v>
      </c>
      <c r="AU11" s="12" t="s">
        <v>433</v>
      </c>
      <c r="AV11" s="50">
        <v>43840</v>
      </c>
      <c r="AW11" s="49" t="s">
        <v>538</v>
      </c>
      <c r="AX11" s="25"/>
      <c r="AY11" s="49" t="s">
        <v>691</v>
      </c>
      <c r="AZ11" s="14" t="s">
        <v>948</v>
      </c>
      <c r="BA11" s="14"/>
      <c r="BB11" s="19" t="s">
        <v>40</v>
      </c>
      <c r="BC11" s="31"/>
      <c r="BD11" s="31"/>
      <c r="BE11" s="31"/>
      <c r="BF11" s="31"/>
      <c r="BG11" s="31"/>
      <c r="BH11" s="31"/>
      <c r="BI11" s="31">
        <f t="shared" si="1"/>
        <v>0</v>
      </c>
      <c r="BJ11" s="33">
        <f t="shared" si="2"/>
        <v>0</v>
      </c>
      <c r="BK11" s="22">
        <f t="shared" si="3"/>
        <v>0</v>
      </c>
      <c r="BL11" s="29"/>
      <c r="BM11" s="22">
        <f t="shared" si="4"/>
        <v>110000</v>
      </c>
      <c r="BN11" s="4">
        <v>90000</v>
      </c>
      <c r="BO11" s="22">
        <f t="shared" si="5"/>
        <v>90000</v>
      </c>
      <c r="BP11" s="100"/>
      <c r="BQ11" s="21"/>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86"/>
      <c r="DJ11" s="86"/>
      <c r="DK11" s="86"/>
      <c r="DL11" s="86"/>
      <c r="DM11" s="86"/>
      <c r="DN11" s="86"/>
      <c r="DO11" s="86"/>
      <c r="DP11" s="86"/>
      <c r="DQ11" s="86"/>
      <c r="DR11" s="86"/>
      <c r="DS11" s="86"/>
      <c r="DT11" s="86"/>
      <c r="DU11" s="29"/>
      <c r="DV11" s="30"/>
      <c r="DW11" s="4">
        <v>20000</v>
      </c>
      <c r="DX11" s="4">
        <v>5000</v>
      </c>
      <c r="DY11" s="20"/>
    </row>
    <row r="12" spans="1:129" s="23" customFormat="1" ht="14.65" customHeight="1" x14ac:dyDescent="0.25">
      <c r="A12" s="16">
        <f t="shared" si="0"/>
        <v>85000</v>
      </c>
      <c r="B12" s="12">
        <v>4276</v>
      </c>
      <c r="C12" s="12" t="s">
        <v>117</v>
      </c>
      <c r="D12" s="27" t="s">
        <v>262</v>
      </c>
      <c r="E12" s="25"/>
      <c r="F12" s="25"/>
      <c r="G12" s="28">
        <v>0</v>
      </c>
      <c r="H12" s="12" t="s">
        <v>266</v>
      </c>
      <c r="I12" s="91"/>
      <c r="J12" s="12"/>
      <c r="K12" s="12"/>
      <c r="L12" s="12"/>
      <c r="M12" s="28"/>
      <c r="N12" s="25" t="s">
        <v>988</v>
      </c>
      <c r="O12" s="12">
        <v>69</v>
      </c>
      <c r="P12" s="12"/>
      <c r="Q12" s="12"/>
      <c r="R12" s="12"/>
      <c r="S12" s="12"/>
      <c r="T12" s="12"/>
      <c r="U12" s="12"/>
      <c r="V12" s="29" t="s">
        <v>40</v>
      </c>
      <c r="W12" s="25"/>
      <c r="X12" s="25"/>
      <c r="Y12" s="12" t="s">
        <v>40</v>
      </c>
      <c r="Z12" s="12"/>
      <c r="AA12" s="12"/>
      <c r="AB12" s="12"/>
      <c r="AC12" s="12"/>
      <c r="AD12" s="84"/>
      <c r="AE12" s="85"/>
      <c r="AF12" s="85"/>
      <c r="AG12" s="85"/>
      <c r="AH12" s="25"/>
      <c r="AI12" s="42"/>
      <c r="AJ12" s="56" t="s">
        <v>101</v>
      </c>
      <c r="AK12" s="55"/>
      <c r="AL12" s="62"/>
      <c r="AM12" s="62"/>
      <c r="AN12" s="26"/>
      <c r="AO12" s="49" t="s">
        <v>939</v>
      </c>
      <c r="AP12" s="27">
        <v>2021</v>
      </c>
      <c r="AQ12" s="12" t="s">
        <v>326</v>
      </c>
      <c r="AR12" s="12" t="s">
        <v>425</v>
      </c>
      <c r="AS12" s="12"/>
      <c r="AT12" s="12" t="s">
        <v>839</v>
      </c>
      <c r="AU12" s="12" t="s">
        <v>433</v>
      </c>
      <c r="AV12" s="50">
        <v>43840</v>
      </c>
      <c r="AW12" s="49" t="s">
        <v>539</v>
      </c>
      <c r="AX12" s="25"/>
      <c r="AY12" s="49" t="s">
        <v>692</v>
      </c>
      <c r="AZ12" s="14" t="s">
        <v>948</v>
      </c>
      <c r="BA12" s="14"/>
      <c r="BB12" s="19" t="s">
        <v>40</v>
      </c>
      <c r="BC12" s="31"/>
      <c r="BD12" s="31"/>
      <c r="BE12" s="31"/>
      <c r="BF12" s="31"/>
      <c r="BG12" s="31"/>
      <c r="BH12" s="31"/>
      <c r="BI12" s="31">
        <f t="shared" si="1"/>
        <v>0</v>
      </c>
      <c r="BJ12" s="33">
        <f t="shared" si="2"/>
        <v>0</v>
      </c>
      <c r="BK12" s="22">
        <f t="shared" si="3"/>
        <v>0</v>
      </c>
      <c r="BL12" s="29"/>
      <c r="BM12" s="22">
        <f t="shared" si="4"/>
        <v>105000</v>
      </c>
      <c r="BN12" s="4">
        <v>85000</v>
      </c>
      <c r="BO12" s="22">
        <f t="shared" si="5"/>
        <v>85000</v>
      </c>
      <c r="BP12" s="100"/>
      <c r="BQ12" s="21"/>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86"/>
      <c r="DJ12" s="86"/>
      <c r="DK12" s="86"/>
      <c r="DL12" s="86"/>
      <c r="DM12" s="86"/>
      <c r="DN12" s="86"/>
      <c r="DO12" s="86"/>
      <c r="DP12" s="86"/>
      <c r="DQ12" s="86"/>
      <c r="DR12" s="86"/>
      <c r="DS12" s="86"/>
      <c r="DT12" s="86"/>
      <c r="DU12" s="29"/>
      <c r="DV12" s="30"/>
      <c r="DW12" s="4">
        <v>20000</v>
      </c>
      <c r="DX12" s="4">
        <v>5000</v>
      </c>
      <c r="DY12" s="20"/>
    </row>
    <row r="13" spans="1:129" s="23" customFormat="1" ht="14.65" customHeight="1" x14ac:dyDescent="0.25">
      <c r="A13" s="16">
        <f t="shared" si="0"/>
        <v>20000</v>
      </c>
      <c r="B13" s="12">
        <v>4291</v>
      </c>
      <c r="C13" s="12" t="s">
        <v>118</v>
      </c>
      <c r="D13" s="27" t="s">
        <v>262</v>
      </c>
      <c r="E13" s="25"/>
      <c r="F13" s="25"/>
      <c r="G13" s="28">
        <v>0</v>
      </c>
      <c r="H13" s="12" t="s">
        <v>266</v>
      </c>
      <c r="I13" s="91"/>
      <c r="J13" s="12"/>
      <c r="K13" s="12"/>
      <c r="L13" s="12"/>
      <c r="M13" s="28"/>
      <c r="N13" s="27" t="s">
        <v>988</v>
      </c>
      <c r="O13" s="12">
        <v>70</v>
      </c>
      <c r="P13" s="12"/>
      <c r="Q13" s="12"/>
      <c r="R13" s="12"/>
      <c r="S13" s="12"/>
      <c r="T13" s="12"/>
      <c r="U13" s="12"/>
      <c r="V13" s="29" t="s">
        <v>40</v>
      </c>
      <c r="W13" s="25"/>
      <c r="X13" s="25"/>
      <c r="Y13" s="12" t="s">
        <v>40</v>
      </c>
      <c r="Z13" s="12"/>
      <c r="AA13" s="12"/>
      <c r="AB13" s="12"/>
      <c r="AC13" s="12"/>
      <c r="AD13" s="84"/>
      <c r="AE13" s="85"/>
      <c r="AF13" s="85"/>
      <c r="AG13" s="85"/>
      <c r="AH13" s="25"/>
      <c r="AI13" s="42"/>
      <c r="AJ13" s="56" t="s">
        <v>101</v>
      </c>
      <c r="AK13" s="55"/>
      <c r="AL13" s="62"/>
      <c r="AM13" s="62"/>
      <c r="AN13" s="26"/>
      <c r="AO13" s="49" t="s">
        <v>939</v>
      </c>
      <c r="AP13" s="27">
        <v>2021</v>
      </c>
      <c r="AQ13" s="12" t="s">
        <v>326</v>
      </c>
      <c r="AR13" s="12" t="s">
        <v>425</v>
      </c>
      <c r="AS13" s="12"/>
      <c r="AT13" s="12" t="s">
        <v>839</v>
      </c>
      <c r="AU13" s="12" t="s">
        <v>433</v>
      </c>
      <c r="AV13" s="50">
        <v>43840</v>
      </c>
      <c r="AW13" s="49" t="s">
        <v>540</v>
      </c>
      <c r="AX13" s="25"/>
      <c r="AY13" s="49" t="s">
        <v>693</v>
      </c>
      <c r="AZ13" s="14" t="s">
        <v>948</v>
      </c>
      <c r="BA13" s="14"/>
      <c r="BB13" s="19" t="s">
        <v>40</v>
      </c>
      <c r="BC13" s="31"/>
      <c r="BD13" s="31"/>
      <c r="BE13" s="31"/>
      <c r="BF13" s="31"/>
      <c r="BG13" s="31"/>
      <c r="BH13" s="31"/>
      <c r="BI13" s="31">
        <f t="shared" si="1"/>
        <v>0</v>
      </c>
      <c r="BJ13" s="33">
        <f t="shared" si="2"/>
        <v>0</v>
      </c>
      <c r="BK13" s="22">
        <f t="shared" si="3"/>
        <v>0</v>
      </c>
      <c r="BL13" s="29"/>
      <c r="BM13" s="22">
        <f t="shared" si="4"/>
        <v>28000</v>
      </c>
      <c r="BN13" s="4">
        <v>20000</v>
      </c>
      <c r="BO13" s="22">
        <f t="shared" si="5"/>
        <v>20000</v>
      </c>
      <c r="BP13" s="100"/>
      <c r="BQ13" s="21"/>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86"/>
      <c r="DJ13" s="86"/>
      <c r="DK13" s="86"/>
      <c r="DL13" s="86"/>
      <c r="DM13" s="86"/>
      <c r="DN13" s="86"/>
      <c r="DO13" s="86"/>
      <c r="DP13" s="86"/>
      <c r="DQ13" s="86"/>
      <c r="DR13" s="86"/>
      <c r="DS13" s="86"/>
      <c r="DT13" s="86"/>
      <c r="DU13" s="29"/>
      <c r="DV13" s="30"/>
      <c r="DW13" s="4">
        <v>8000</v>
      </c>
      <c r="DX13" s="4">
        <v>5000</v>
      </c>
      <c r="DY13" s="20"/>
    </row>
    <row r="14" spans="1:129" s="23" customFormat="1" ht="14.65" customHeight="1" x14ac:dyDescent="0.25">
      <c r="A14" s="16">
        <f t="shared" si="0"/>
        <v>55000</v>
      </c>
      <c r="B14" s="12">
        <v>4294</v>
      </c>
      <c r="C14" s="12" t="s">
        <v>119</v>
      </c>
      <c r="D14" s="27" t="s">
        <v>262</v>
      </c>
      <c r="E14" s="25"/>
      <c r="F14" s="25"/>
      <c r="G14" s="28">
        <v>0</v>
      </c>
      <c r="H14" s="12" t="s">
        <v>266</v>
      </c>
      <c r="I14" s="91"/>
      <c r="J14" s="12"/>
      <c r="K14" s="12"/>
      <c r="L14" s="12"/>
      <c r="M14" s="28"/>
      <c r="N14" s="27" t="s">
        <v>989</v>
      </c>
      <c r="O14" s="12">
        <v>71</v>
      </c>
      <c r="P14" s="12">
        <v>44</v>
      </c>
      <c r="Q14" s="12"/>
      <c r="R14" s="12"/>
      <c r="S14" s="12"/>
      <c r="T14" s="12"/>
      <c r="U14" s="12"/>
      <c r="V14" s="29" t="s">
        <v>40</v>
      </c>
      <c r="W14" s="25"/>
      <c r="X14" s="25"/>
      <c r="Y14" s="12" t="s">
        <v>40</v>
      </c>
      <c r="Z14" s="12"/>
      <c r="AA14" s="12"/>
      <c r="AB14" s="12"/>
      <c r="AC14" s="12"/>
      <c r="AD14" s="84"/>
      <c r="AE14" s="85"/>
      <c r="AF14" s="85"/>
      <c r="AG14" s="85"/>
      <c r="AH14" s="25"/>
      <c r="AI14" s="42"/>
      <c r="AJ14" s="56" t="s">
        <v>101</v>
      </c>
      <c r="AK14" s="55"/>
      <c r="AL14" s="62"/>
      <c r="AM14" s="62"/>
      <c r="AN14" s="26"/>
      <c r="AO14" s="49" t="s">
        <v>939</v>
      </c>
      <c r="AP14" s="27">
        <v>2021</v>
      </c>
      <c r="AQ14" s="12" t="s">
        <v>326</v>
      </c>
      <c r="AR14" s="12" t="s">
        <v>425</v>
      </c>
      <c r="AS14" s="12"/>
      <c r="AT14" s="12" t="s">
        <v>839</v>
      </c>
      <c r="AU14" s="12" t="s">
        <v>433</v>
      </c>
      <c r="AV14" s="50">
        <v>43840</v>
      </c>
      <c r="AW14" s="49" t="s">
        <v>541</v>
      </c>
      <c r="AX14" s="25"/>
      <c r="AY14" s="49" t="s">
        <v>694</v>
      </c>
      <c r="AZ14" s="14" t="s">
        <v>948</v>
      </c>
      <c r="BA14" s="14"/>
      <c r="BB14" s="19" t="s">
        <v>40</v>
      </c>
      <c r="BC14" s="31"/>
      <c r="BD14" s="31"/>
      <c r="BE14" s="31"/>
      <c r="BF14" s="31"/>
      <c r="BG14" s="31"/>
      <c r="BH14" s="31"/>
      <c r="BI14" s="31">
        <f t="shared" si="1"/>
        <v>0</v>
      </c>
      <c r="BJ14" s="33">
        <f t="shared" si="2"/>
        <v>0</v>
      </c>
      <c r="BK14" s="22">
        <f t="shared" si="3"/>
        <v>0</v>
      </c>
      <c r="BL14" s="29"/>
      <c r="BM14" s="22">
        <f t="shared" si="4"/>
        <v>65000</v>
      </c>
      <c r="BN14" s="4">
        <v>55000</v>
      </c>
      <c r="BO14" s="22">
        <f t="shared" si="5"/>
        <v>55000</v>
      </c>
      <c r="BP14" s="100"/>
      <c r="BQ14" s="21"/>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86"/>
      <c r="DJ14" s="86"/>
      <c r="DK14" s="86"/>
      <c r="DL14" s="86"/>
      <c r="DM14" s="86"/>
      <c r="DN14" s="86"/>
      <c r="DO14" s="86"/>
      <c r="DP14" s="86"/>
      <c r="DQ14" s="86"/>
      <c r="DR14" s="86"/>
      <c r="DS14" s="86"/>
      <c r="DT14" s="86"/>
      <c r="DU14" s="29"/>
      <c r="DV14" s="30"/>
      <c r="DW14" s="4">
        <v>10000</v>
      </c>
      <c r="DX14" s="4">
        <v>5000</v>
      </c>
      <c r="DY14" s="20"/>
    </row>
    <row r="15" spans="1:129" s="23" customFormat="1" ht="14.65" customHeight="1" x14ac:dyDescent="0.25">
      <c r="A15" s="16">
        <f t="shared" si="0"/>
        <v>25000</v>
      </c>
      <c r="B15" s="12">
        <v>4297</v>
      </c>
      <c r="C15" s="12" t="s">
        <v>120</v>
      </c>
      <c r="D15" s="27" t="s">
        <v>262</v>
      </c>
      <c r="E15" s="25"/>
      <c r="F15" s="25"/>
      <c r="G15" s="28">
        <v>0</v>
      </c>
      <c r="H15" s="12" t="s">
        <v>266</v>
      </c>
      <c r="I15" s="91"/>
      <c r="J15" s="12"/>
      <c r="K15" s="12"/>
      <c r="L15" s="12"/>
      <c r="M15" s="28"/>
      <c r="N15" s="25" t="s">
        <v>988</v>
      </c>
      <c r="O15" s="12">
        <v>21</v>
      </c>
      <c r="P15" s="12"/>
      <c r="Q15" s="12"/>
      <c r="R15" s="12"/>
      <c r="S15" s="12"/>
      <c r="T15" s="12"/>
      <c r="U15" s="12"/>
      <c r="V15" s="29" t="s">
        <v>40</v>
      </c>
      <c r="W15" s="25"/>
      <c r="X15" s="25"/>
      <c r="Y15" s="12" t="s">
        <v>40</v>
      </c>
      <c r="Z15" s="12"/>
      <c r="AA15" s="12"/>
      <c r="AB15" s="12"/>
      <c r="AC15" s="12"/>
      <c r="AD15" s="84"/>
      <c r="AE15" s="85"/>
      <c r="AF15" s="85"/>
      <c r="AG15" s="85"/>
      <c r="AH15" s="25"/>
      <c r="AI15" s="42"/>
      <c r="AJ15" s="56" t="s">
        <v>101</v>
      </c>
      <c r="AK15" s="55"/>
      <c r="AL15" s="62"/>
      <c r="AM15" s="62"/>
      <c r="AN15" s="26"/>
      <c r="AO15" s="49" t="s">
        <v>939</v>
      </c>
      <c r="AP15" s="27">
        <v>2021</v>
      </c>
      <c r="AQ15" s="12" t="s">
        <v>326</v>
      </c>
      <c r="AR15" s="12" t="s">
        <v>425</v>
      </c>
      <c r="AS15" s="12"/>
      <c r="AT15" s="12" t="s">
        <v>839</v>
      </c>
      <c r="AU15" s="12" t="s">
        <v>433</v>
      </c>
      <c r="AV15" s="50">
        <v>43840</v>
      </c>
      <c r="AW15" s="49" t="s">
        <v>542</v>
      </c>
      <c r="AX15" s="25"/>
      <c r="AY15" s="49" t="s">
        <v>695</v>
      </c>
      <c r="AZ15" s="14" t="s">
        <v>948</v>
      </c>
      <c r="BA15" s="14"/>
      <c r="BB15" s="19" t="s">
        <v>40</v>
      </c>
      <c r="BC15" s="31"/>
      <c r="BD15" s="31"/>
      <c r="BE15" s="31"/>
      <c r="BF15" s="31"/>
      <c r="BG15" s="31"/>
      <c r="BH15" s="31"/>
      <c r="BI15" s="31">
        <f t="shared" si="1"/>
        <v>0</v>
      </c>
      <c r="BJ15" s="33">
        <f t="shared" si="2"/>
        <v>0</v>
      </c>
      <c r="BK15" s="22">
        <f t="shared" si="3"/>
        <v>0</v>
      </c>
      <c r="BL15" s="29"/>
      <c r="BM15" s="22">
        <f t="shared" si="4"/>
        <v>25000</v>
      </c>
      <c r="BN15" s="4">
        <v>25000</v>
      </c>
      <c r="BO15" s="22">
        <f t="shared" si="5"/>
        <v>25000</v>
      </c>
      <c r="BP15" s="100"/>
      <c r="BQ15" s="21"/>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86"/>
      <c r="DJ15" s="86"/>
      <c r="DK15" s="86"/>
      <c r="DL15" s="86"/>
      <c r="DM15" s="86"/>
      <c r="DN15" s="86"/>
      <c r="DO15" s="86"/>
      <c r="DP15" s="86"/>
      <c r="DQ15" s="86"/>
      <c r="DR15" s="86"/>
      <c r="DS15" s="86"/>
      <c r="DT15" s="86"/>
      <c r="DU15" s="29"/>
      <c r="DV15" s="30"/>
      <c r="DW15" s="4">
        <v>0</v>
      </c>
      <c r="DX15" s="4">
        <v>10000</v>
      </c>
      <c r="DY15" s="20"/>
    </row>
    <row r="16" spans="1:129" s="23" customFormat="1" ht="14.25" customHeight="1" x14ac:dyDescent="0.25">
      <c r="A16" s="16">
        <f t="shared" si="0"/>
        <v>30000</v>
      </c>
      <c r="B16" s="12">
        <v>5247</v>
      </c>
      <c r="C16" s="12" t="s">
        <v>191</v>
      </c>
      <c r="D16" s="27" t="s">
        <v>262</v>
      </c>
      <c r="E16" s="25"/>
      <c r="F16" s="25"/>
      <c r="G16" s="28">
        <v>0</v>
      </c>
      <c r="H16" s="12" t="s">
        <v>265</v>
      </c>
      <c r="I16" s="91"/>
      <c r="J16" s="12"/>
      <c r="K16" s="12"/>
      <c r="L16" s="12"/>
      <c r="M16" s="28"/>
      <c r="N16" s="27" t="s">
        <v>1004</v>
      </c>
      <c r="O16" s="12">
        <v>49</v>
      </c>
      <c r="P16" s="12">
        <v>41</v>
      </c>
      <c r="Q16" s="12">
        <v>27</v>
      </c>
      <c r="R16" s="12">
        <v>15</v>
      </c>
      <c r="S16" s="12"/>
      <c r="T16" s="12"/>
      <c r="U16" s="12"/>
      <c r="V16" s="29" t="s">
        <v>40</v>
      </c>
      <c r="W16" s="25"/>
      <c r="X16" s="25"/>
      <c r="Y16" s="12" t="s">
        <v>40</v>
      </c>
      <c r="Z16" s="12"/>
      <c r="AA16" s="12"/>
      <c r="AB16" s="12"/>
      <c r="AC16" s="12"/>
      <c r="AD16" s="84"/>
      <c r="AE16" s="85"/>
      <c r="AF16" s="85"/>
      <c r="AG16" s="85"/>
      <c r="AH16" s="25"/>
      <c r="AI16" s="42"/>
      <c r="AJ16" s="59" t="s">
        <v>101</v>
      </c>
      <c r="AK16" s="59"/>
      <c r="AL16" s="60"/>
      <c r="AM16" s="60"/>
      <c r="AN16" s="26"/>
      <c r="AO16" s="49" t="s">
        <v>939</v>
      </c>
      <c r="AP16" s="27">
        <v>2021</v>
      </c>
      <c r="AQ16" s="12" t="s">
        <v>381</v>
      </c>
      <c r="AR16" s="12" t="s">
        <v>426</v>
      </c>
      <c r="AS16" s="12"/>
      <c r="AT16" s="12" t="s">
        <v>897</v>
      </c>
      <c r="AU16" s="12" t="s">
        <v>488</v>
      </c>
      <c r="AV16" s="50">
        <v>43840</v>
      </c>
      <c r="AW16" s="49" t="s">
        <v>614</v>
      </c>
      <c r="AX16" s="25"/>
      <c r="AY16" s="49" t="s">
        <v>766</v>
      </c>
      <c r="AZ16" s="14" t="s">
        <v>948</v>
      </c>
      <c r="BA16" s="14"/>
      <c r="BB16" s="19" t="s">
        <v>40</v>
      </c>
      <c r="BC16" s="31"/>
      <c r="BD16" s="31"/>
      <c r="BE16" s="31"/>
      <c r="BF16" s="31"/>
      <c r="BG16" s="31"/>
      <c r="BH16" s="31"/>
      <c r="BI16" s="31">
        <f t="shared" si="1"/>
        <v>0</v>
      </c>
      <c r="BJ16" s="33">
        <f t="shared" si="2"/>
        <v>0</v>
      </c>
      <c r="BK16" s="22">
        <f t="shared" si="3"/>
        <v>0</v>
      </c>
      <c r="BL16" s="29"/>
      <c r="BM16" s="22">
        <f t="shared" si="4"/>
        <v>38000</v>
      </c>
      <c r="BN16" s="4">
        <v>30000</v>
      </c>
      <c r="BO16" s="22">
        <f t="shared" si="5"/>
        <v>30000</v>
      </c>
      <c r="BP16" s="100"/>
      <c r="BQ16" s="21"/>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86"/>
      <c r="DJ16" s="86"/>
      <c r="DK16" s="86"/>
      <c r="DL16" s="86"/>
      <c r="DM16" s="86"/>
      <c r="DN16" s="86"/>
      <c r="DO16" s="86"/>
      <c r="DP16" s="86"/>
      <c r="DQ16" s="86"/>
      <c r="DR16" s="86"/>
      <c r="DS16" s="86"/>
      <c r="DT16" s="86"/>
      <c r="DU16" s="29"/>
      <c r="DV16" s="30"/>
      <c r="DW16" s="4">
        <v>8000</v>
      </c>
      <c r="DX16" s="4">
        <v>2500</v>
      </c>
      <c r="DY16" s="20"/>
    </row>
    <row r="17" spans="1:129" s="6" customFormat="1" ht="14.65" customHeight="1" x14ac:dyDescent="0.25">
      <c r="A17" s="9"/>
      <c r="B17" s="8">
        <v>5397</v>
      </c>
      <c r="C17" s="8" t="s">
        <v>1007</v>
      </c>
      <c r="D17" s="8" t="s">
        <v>262</v>
      </c>
      <c r="E17" s="8"/>
      <c r="F17" s="8"/>
      <c r="G17" s="1"/>
      <c r="H17" s="8" t="s">
        <v>270</v>
      </c>
      <c r="I17" s="92"/>
      <c r="J17" s="1"/>
      <c r="K17" s="8"/>
      <c r="L17" s="8"/>
      <c r="M17" s="1"/>
      <c r="N17" s="8" t="s">
        <v>989</v>
      </c>
      <c r="O17" s="8" t="s">
        <v>40</v>
      </c>
      <c r="P17" s="8" t="s">
        <v>40</v>
      </c>
      <c r="Q17" s="8"/>
      <c r="R17" s="8"/>
      <c r="S17" s="8"/>
      <c r="T17" s="8"/>
      <c r="U17" s="8"/>
      <c r="V17" s="4"/>
      <c r="W17" s="8"/>
      <c r="X17" s="8"/>
      <c r="Y17" s="8" t="s">
        <v>40</v>
      </c>
      <c r="Z17" s="8"/>
      <c r="AA17" s="8"/>
      <c r="AB17" s="8"/>
      <c r="AC17" s="8"/>
      <c r="AD17" s="46"/>
      <c r="AE17" s="10"/>
      <c r="AF17" s="10"/>
      <c r="AG17" s="10"/>
      <c r="AH17" s="10"/>
      <c r="AI17" s="47"/>
      <c r="AJ17" s="59" t="s">
        <v>101</v>
      </c>
      <c r="AK17" s="59"/>
      <c r="AL17" s="60"/>
      <c r="AM17" s="60"/>
      <c r="AN17" s="13"/>
      <c r="AO17" s="8" t="s">
        <v>941</v>
      </c>
      <c r="AP17" s="8">
        <v>2021</v>
      </c>
      <c r="AQ17" s="8" t="s">
        <v>1008</v>
      </c>
      <c r="AR17" s="8" t="s">
        <v>425</v>
      </c>
      <c r="AS17" s="8"/>
      <c r="AT17" s="8"/>
      <c r="AU17" s="8"/>
      <c r="AW17" s="8"/>
      <c r="AX17" s="8"/>
      <c r="AY17" s="8" t="s">
        <v>1009</v>
      </c>
      <c r="AZ17" s="8" t="s">
        <v>948</v>
      </c>
      <c r="BA17" s="8"/>
      <c r="BB17" s="7" t="s">
        <v>40</v>
      </c>
      <c r="BC17" s="31"/>
      <c r="BD17" s="31"/>
      <c r="BE17" s="31"/>
      <c r="BF17" s="31"/>
      <c r="BG17" s="31"/>
      <c r="BH17" s="31"/>
      <c r="BI17" s="31"/>
      <c r="BJ17" s="32"/>
      <c r="BK17" s="22">
        <f t="shared" si="3"/>
        <v>0</v>
      </c>
      <c r="BL17" s="4"/>
      <c r="BM17" s="22">
        <f t="shared" si="4"/>
        <v>92920</v>
      </c>
      <c r="BN17" s="22">
        <v>92920</v>
      </c>
      <c r="BO17" s="22">
        <f t="shared" si="5"/>
        <v>92920</v>
      </c>
      <c r="BP17" s="100"/>
      <c r="BQ17" s="3"/>
      <c r="BR17" s="2"/>
      <c r="BS17" s="2"/>
      <c r="BT17" s="2"/>
      <c r="BU17" s="2"/>
      <c r="BV17" s="2"/>
      <c r="BW17" s="4"/>
      <c r="BX17" s="4"/>
      <c r="BY17" s="4"/>
      <c r="BZ17" s="4"/>
      <c r="CA17" s="4"/>
      <c r="CB17" s="4"/>
      <c r="CC17" s="4"/>
      <c r="CD17" s="4"/>
      <c r="CE17" s="4"/>
      <c r="CF17" s="4"/>
      <c r="CG17" s="4"/>
      <c r="CH17" s="4"/>
      <c r="CI17" s="4"/>
      <c r="CJ17" s="4"/>
      <c r="CK17" s="4"/>
      <c r="CL17" s="4"/>
      <c r="CM17" s="4"/>
      <c r="CN17" s="4"/>
      <c r="CO17" s="2"/>
      <c r="CP17" s="2"/>
      <c r="CQ17" s="2"/>
      <c r="CR17" s="2"/>
      <c r="CS17" s="4"/>
      <c r="CT17" s="4"/>
      <c r="CU17" s="4"/>
      <c r="CV17" s="4"/>
      <c r="CW17" s="4"/>
      <c r="CX17" s="4"/>
      <c r="CY17" s="4"/>
      <c r="CZ17" s="4"/>
      <c r="DA17" s="4"/>
      <c r="DB17" s="4"/>
      <c r="DC17" s="4"/>
      <c r="DD17" s="4"/>
      <c r="DE17" s="4"/>
      <c r="DF17" s="4"/>
      <c r="DG17" s="4"/>
      <c r="DH17" s="4"/>
      <c r="DI17" s="24"/>
      <c r="DJ17" s="4"/>
      <c r="DK17" s="4"/>
      <c r="DL17" s="4"/>
      <c r="DM17" s="4"/>
      <c r="DN17" s="4"/>
      <c r="DO17" s="4"/>
      <c r="DP17" s="4"/>
      <c r="DQ17" s="4"/>
      <c r="DR17" s="4"/>
      <c r="DS17" s="4"/>
      <c r="DT17" s="4"/>
      <c r="DU17" s="4"/>
      <c r="DV17" s="9"/>
      <c r="DW17" s="4">
        <v>0</v>
      </c>
      <c r="DX17" s="4">
        <v>31214</v>
      </c>
      <c r="DY17" s="4"/>
    </row>
    <row r="18" spans="1:129" s="6" customFormat="1" ht="14.65" customHeight="1" x14ac:dyDescent="0.25">
      <c r="A18" s="9"/>
      <c r="B18" s="8"/>
      <c r="C18" s="8"/>
      <c r="D18" s="8"/>
      <c r="E18" s="8"/>
      <c r="F18" s="8"/>
      <c r="G18" s="1"/>
      <c r="H18" s="8"/>
      <c r="I18" s="92"/>
      <c r="J18" s="1"/>
      <c r="K18" s="8"/>
      <c r="L18" s="8"/>
      <c r="M18" s="1"/>
      <c r="N18" s="8"/>
      <c r="O18" s="8"/>
      <c r="P18" s="8"/>
      <c r="Q18" s="8"/>
      <c r="R18" s="8"/>
      <c r="S18" s="8"/>
      <c r="T18" s="8"/>
      <c r="U18" s="8"/>
      <c r="V18" s="4"/>
      <c r="W18" s="8"/>
      <c r="X18" s="8"/>
      <c r="Y18" s="8"/>
      <c r="Z18" s="8"/>
      <c r="AA18" s="8"/>
      <c r="AB18" s="8"/>
      <c r="AC18" s="8"/>
      <c r="AD18" s="46"/>
      <c r="AE18" s="10"/>
      <c r="AF18" s="10"/>
      <c r="AG18" s="10"/>
      <c r="AH18" s="10"/>
      <c r="AI18" s="47"/>
      <c r="AJ18" s="53"/>
      <c r="AK18" s="10"/>
      <c r="AL18" s="61"/>
      <c r="AM18" s="61"/>
      <c r="AN18" s="13"/>
      <c r="AO18" s="8"/>
      <c r="AP18" s="8"/>
      <c r="AQ18" s="8"/>
      <c r="AR18" s="8"/>
      <c r="AS18" s="8"/>
      <c r="AT18" s="8"/>
      <c r="AU18" s="8"/>
      <c r="AW18" s="8"/>
      <c r="AX18" s="8"/>
      <c r="AY18" s="8"/>
      <c r="AZ18" s="8"/>
      <c r="BA18" s="8"/>
      <c r="BB18" s="7"/>
      <c r="BC18" s="31"/>
      <c r="BD18" s="31"/>
      <c r="BE18" s="31"/>
      <c r="BF18" s="31"/>
      <c r="BG18" s="31"/>
      <c r="BH18" s="31"/>
      <c r="BI18" s="31"/>
      <c r="BJ18" s="32"/>
      <c r="BK18" s="22"/>
      <c r="BL18" s="4"/>
      <c r="BM18" s="22"/>
      <c r="BN18" s="22">
        <f>SUBTOTAL(9,BN7:BN17)</f>
        <v>685338</v>
      </c>
      <c r="BO18" s="22"/>
      <c r="BP18" s="22"/>
      <c r="BQ18" s="3"/>
      <c r="BR18" s="2"/>
      <c r="BS18" s="2"/>
      <c r="BT18" s="2"/>
      <c r="BU18" s="2"/>
      <c r="BV18" s="2"/>
      <c r="BW18" s="4"/>
      <c r="BX18" s="4"/>
      <c r="BY18" s="4"/>
      <c r="BZ18" s="4"/>
      <c r="CA18" s="4"/>
      <c r="CB18" s="4"/>
      <c r="CC18" s="4"/>
      <c r="CD18" s="4"/>
      <c r="CE18" s="4"/>
      <c r="CF18" s="4"/>
      <c r="CG18" s="4"/>
      <c r="CH18" s="4"/>
      <c r="CI18" s="4"/>
      <c r="CJ18" s="4"/>
      <c r="CK18" s="4"/>
      <c r="CL18" s="4"/>
      <c r="CM18" s="4"/>
      <c r="CN18" s="4"/>
      <c r="CO18" s="2"/>
      <c r="CP18" s="2"/>
      <c r="CQ18" s="2"/>
      <c r="CR18" s="2"/>
      <c r="CS18" s="4"/>
      <c r="CT18" s="4"/>
      <c r="CU18" s="4"/>
      <c r="CV18" s="4"/>
      <c r="CW18" s="4"/>
      <c r="CX18" s="4"/>
      <c r="CY18" s="4"/>
      <c r="CZ18" s="4"/>
      <c r="DA18" s="4"/>
      <c r="DB18" s="4"/>
      <c r="DC18" s="4"/>
      <c r="DD18" s="4"/>
      <c r="DE18" s="4"/>
      <c r="DF18" s="4"/>
      <c r="DG18" s="4"/>
      <c r="DH18" s="4"/>
      <c r="DI18" s="24"/>
      <c r="DJ18" s="4"/>
      <c r="DK18" s="4"/>
      <c r="DL18" s="4"/>
      <c r="DM18" s="4"/>
      <c r="DN18" s="4"/>
      <c r="DO18" s="4"/>
      <c r="DP18" s="4"/>
      <c r="DQ18" s="4"/>
      <c r="DR18" s="4"/>
      <c r="DS18" s="4"/>
      <c r="DT18" s="4"/>
      <c r="DU18" s="4"/>
      <c r="DV18" s="9"/>
      <c r="DY18" s="4"/>
    </row>
    <row r="19" spans="1:129" s="6" customFormat="1" ht="14.65" customHeight="1" x14ac:dyDescent="0.45">
      <c r="A19" s="9"/>
      <c r="B19" s="8"/>
      <c r="C19" s="8"/>
      <c r="D19" s="8"/>
      <c r="E19" s="8"/>
      <c r="F19" s="8"/>
      <c r="G19" s="1"/>
      <c r="H19" s="8"/>
      <c r="I19" s="92"/>
      <c r="J19" s="1"/>
      <c r="K19" s="8"/>
      <c r="L19" s="8"/>
      <c r="M19" s="1"/>
      <c r="N19" s="8"/>
      <c r="O19" s="8"/>
      <c r="P19" s="8"/>
      <c r="Q19" s="8"/>
      <c r="R19" s="8"/>
      <c r="S19" s="8"/>
      <c r="T19" s="8"/>
      <c r="U19" s="8"/>
      <c r="V19" s="4"/>
      <c r="W19" s="8"/>
      <c r="X19" s="8"/>
      <c r="Y19" s="8"/>
      <c r="Z19" s="8"/>
      <c r="AA19" s="8"/>
      <c r="AB19" s="8"/>
      <c r="AC19" s="8"/>
      <c r="AD19" s="46"/>
      <c r="AE19" s="10"/>
      <c r="AF19" s="10"/>
      <c r="AG19" s="10"/>
      <c r="AH19" s="10"/>
      <c r="AI19" s="47"/>
      <c r="AJ19" s="53"/>
      <c r="AK19" s="10"/>
      <c r="AL19" s="61"/>
      <c r="AM19" s="61"/>
      <c r="AN19" s="13"/>
      <c r="AO19" s="8"/>
      <c r="AP19" s="8"/>
      <c r="AQ19" s="8"/>
      <c r="AR19" s="8"/>
      <c r="AS19" s="8"/>
      <c r="AT19" s="8"/>
      <c r="AU19" s="8"/>
      <c r="AW19" s="8"/>
      <c r="AX19" s="8"/>
      <c r="AY19" s="8"/>
      <c r="AZ19" s="8"/>
      <c r="BA19" s="8"/>
      <c r="BB19" s="7"/>
      <c r="BC19" s="31"/>
      <c r="BD19" s="31"/>
      <c r="BE19" s="31"/>
      <c r="BF19" s="31"/>
      <c r="BG19" s="31"/>
      <c r="BH19" s="31"/>
      <c r="BI19" s="31"/>
      <c r="BJ19" s="32"/>
      <c r="BK19" s="22"/>
      <c r="BL19" s="4"/>
      <c r="BM19" s="22"/>
      <c r="BN19" s="22"/>
      <c r="BO19" s="22"/>
      <c r="BP19" s="22"/>
      <c r="BQ19" s="3"/>
      <c r="BR19" s="2"/>
      <c r="BS19" s="2"/>
      <c r="BT19" s="2"/>
      <c r="BU19" s="2"/>
      <c r="BV19" s="2"/>
      <c r="BW19" s="4"/>
      <c r="BX19" s="4"/>
      <c r="BY19" s="4"/>
      <c r="BZ19" s="4"/>
      <c r="CA19" s="4"/>
      <c r="CB19" s="4"/>
      <c r="CC19" s="4"/>
      <c r="CD19" s="4"/>
      <c r="CE19" s="4"/>
      <c r="CF19" s="4"/>
      <c r="CG19" s="4"/>
      <c r="CH19" s="4"/>
      <c r="CI19" s="4"/>
      <c r="CJ19" s="4"/>
      <c r="CK19" s="4"/>
      <c r="CL19" s="4"/>
      <c r="CM19" s="4"/>
      <c r="CN19" s="4"/>
      <c r="CO19" s="2"/>
      <c r="CP19" s="2"/>
      <c r="CQ19" s="2"/>
      <c r="CR19" s="2"/>
      <c r="CS19" s="4"/>
      <c r="CT19" s="4"/>
      <c r="CU19" s="4"/>
      <c r="CV19" s="4"/>
      <c r="CW19" s="4"/>
      <c r="CX19" s="4"/>
      <c r="CY19" s="4"/>
      <c r="CZ19" s="4"/>
      <c r="DA19" s="4"/>
      <c r="DB19" s="4"/>
      <c r="DC19" s="4"/>
      <c r="DD19" s="4"/>
      <c r="DE19" s="4"/>
      <c r="DF19" s="4"/>
      <c r="DG19" s="4"/>
      <c r="DH19" s="4"/>
      <c r="DI19" s="24"/>
      <c r="DJ19" s="4"/>
      <c r="DK19" s="4"/>
      <c r="DL19" s="4"/>
      <c r="DM19" s="4"/>
      <c r="DN19" s="4"/>
      <c r="DO19" s="4"/>
      <c r="DP19" s="4"/>
      <c r="DQ19" s="4"/>
      <c r="DR19" s="4"/>
      <c r="DS19" s="4"/>
      <c r="DT19" s="4"/>
      <c r="DU19" s="4"/>
      <c r="DV19" s="9"/>
      <c r="DY19" s="4"/>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FY2021_Proposal_Download</vt:lpstr>
      <vt:lpstr>Water Development Not Funded</vt:lpstr>
      <vt:lpstr>Database</vt:lpstr>
      <vt:lpstr>FY2021_Proposal_Download!Print_Area</vt:lpstr>
      <vt:lpstr>FY2021_Proposal_Download!Print_Titles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 Whittaker</dc:creator>
  <cp:lastModifiedBy>Tyler Thompson</cp:lastModifiedBy>
  <cp:lastPrinted>2020-06-08T17:37:32Z</cp:lastPrinted>
  <dcterms:created xsi:type="dcterms:W3CDTF">2019-02-11T21:11:23Z</dcterms:created>
  <dcterms:modified xsi:type="dcterms:W3CDTF">2020-06-08T17:39:59Z</dcterms:modified>
</cp:coreProperties>
</file>